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Лист1!$A$1:$I$1523</definedName>
  </definedNames>
  <calcPr calcId="145621"/>
</workbook>
</file>

<file path=xl/calcChain.xml><?xml version="1.0" encoding="utf-8"?>
<calcChain xmlns="http://schemas.openxmlformats.org/spreadsheetml/2006/main">
  <c r="E524" i="1" l="1"/>
  <c r="E324" i="1"/>
  <c r="E323" i="1"/>
  <c r="E265" i="1"/>
  <c r="E263" i="1"/>
  <c r="E1117" i="1"/>
  <c r="E1055" i="1" l="1"/>
  <c r="E1054" i="1"/>
  <c r="E1053" i="1"/>
  <c r="E1027" i="1"/>
  <c r="E1029" i="1" l="1"/>
  <c r="E1028" i="1"/>
  <c r="E11" i="1" l="1"/>
  <c r="H11" i="1" l="1"/>
  <c r="E1083" i="1"/>
  <c r="E1082" i="1"/>
  <c r="E1069" i="1"/>
  <c r="E1068" i="1"/>
  <c r="E1075" i="1"/>
  <c r="E1094" i="1"/>
  <c r="E1093" i="1"/>
  <c r="E1163" i="1"/>
  <c r="E1164" i="1"/>
  <c r="E1145" i="1"/>
  <c r="E1144" i="1"/>
  <c r="E388" i="1" l="1"/>
  <c r="E387" i="1"/>
  <c r="C387" i="1"/>
  <c r="E377" i="1"/>
  <c r="E1513" i="1"/>
  <c r="E1501" i="1"/>
  <c r="E1516" i="1" s="1"/>
  <c r="E1499" i="1"/>
  <c r="C1403" i="1"/>
  <c r="E777" i="1"/>
  <c r="C1452" i="1" l="1"/>
  <c r="C1301" i="1"/>
  <c r="C1353" i="1"/>
  <c r="E1355" i="1"/>
  <c r="E1354" i="1"/>
  <c r="E1353" i="1"/>
  <c r="E1256" i="1"/>
  <c r="E1255" i="1"/>
  <c r="E1257" i="1"/>
  <c r="E1221" i="1"/>
  <c r="E1220" i="1"/>
  <c r="E979" i="1"/>
  <c r="E978" i="1"/>
  <c r="E977" i="1"/>
  <c r="E996" i="1"/>
  <c r="E995" i="1"/>
  <c r="E994" i="1"/>
  <c r="E911" i="1"/>
  <c r="E910" i="1"/>
  <c r="E909" i="1"/>
  <c r="E707" i="1"/>
  <c r="E725" i="1"/>
  <c r="E750" i="1"/>
  <c r="E670" i="1"/>
  <c r="E634" i="1"/>
  <c r="E635" i="1"/>
  <c r="C584" i="1" l="1"/>
  <c r="E584" i="1"/>
  <c r="E563" i="1"/>
  <c r="E548" i="1"/>
  <c r="E523" i="1"/>
  <c r="E539" i="1"/>
  <c r="C547" i="1"/>
  <c r="C563" i="1"/>
  <c r="E538" i="1"/>
  <c r="E537" i="1"/>
  <c r="E525" i="1"/>
  <c r="E379" i="1"/>
  <c r="E389" i="1"/>
  <c r="E325" i="1"/>
  <c r="E264" i="1"/>
  <c r="C263" i="1"/>
  <c r="E391" i="1" l="1"/>
  <c r="E587" i="1"/>
  <c r="E176" i="1"/>
  <c r="E177" i="1"/>
  <c r="E148" i="1"/>
  <c r="E191" i="1" s="1"/>
  <c r="E147" i="1"/>
  <c r="E188" i="1" l="1"/>
  <c r="E96" i="1"/>
  <c r="E190" i="1" l="1"/>
  <c r="E1500" i="1"/>
  <c r="E1515" i="1" s="1"/>
  <c r="E1301" i="1"/>
  <c r="E1356" i="1" s="1"/>
  <c r="E1302" i="1"/>
  <c r="E146" i="1"/>
  <c r="E1511" i="1"/>
  <c r="E1514" i="1" s="1"/>
  <c r="E1452" i="1"/>
  <c r="E1453" i="1"/>
  <c r="E1454" i="1"/>
  <c r="E1417" i="1"/>
  <c r="E1416" i="1"/>
  <c r="E1415" i="1"/>
  <c r="E1404" i="1"/>
  <c r="E1403" i="1"/>
  <c r="E1385" i="1"/>
  <c r="E1384" i="1"/>
  <c r="E1457" i="1" s="1"/>
  <c r="E1383" i="1"/>
  <c r="E1455" i="1" l="1"/>
  <c r="E1456" i="1"/>
  <c r="G1455" i="1" s="1"/>
  <c r="E1358" i="1"/>
  <c r="E1357" i="1"/>
  <c r="E1258" i="1" l="1"/>
  <c r="E1206" i="1"/>
  <c r="E1205" i="1"/>
  <c r="C1205" i="1"/>
  <c r="E1191" i="1"/>
  <c r="E1183" i="1"/>
  <c r="C1163" i="1"/>
  <c r="E1143" i="1"/>
  <c r="E1207" i="1" s="1"/>
  <c r="C1143" i="1"/>
  <c r="E1209" i="1"/>
  <c r="E1116" i="1"/>
  <c r="C1093" i="1"/>
  <c r="E1076" i="1"/>
  <c r="E1077" i="1"/>
  <c r="E1097" i="1" s="1"/>
  <c r="E1095" i="1"/>
  <c r="E1096" i="1" l="1"/>
  <c r="E1208" i="1"/>
  <c r="G1095" i="1"/>
  <c r="C994" i="1"/>
  <c r="C977" i="1"/>
  <c r="C997" i="1" s="1"/>
  <c r="E883" i="1"/>
  <c r="E882" i="1"/>
  <c r="E874" i="1"/>
  <c r="E873" i="1"/>
  <c r="E872" i="1"/>
  <c r="E860" i="1"/>
  <c r="E861" i="1"/>
  <c r="E856" i="1"/>
  <c r="E855" i="1"/>
  <c r="E854" i="1"/>
  <c r="E838" i="1"/>
  <c r="E839" i="1"/>
  <c r="E840" i="1"/>
  <c r="C838" i="1"/>
  <c r="E820" i="1"/>
  <c r="E819" i="1"/>
  <c r="E818" i="1"/>
  <c r="E998" i="1" l="1"/>
  <c r="E999" i="1"/>
  <c r="E997" i="1"/>
  <c r="E776" i="1"/>
  <c r="C776" i="1"/>
  <c r="E736" i="1"/>
  <c r="E726" i="1"/>
  <c r="E778" i="1" s="1"/>
  <c r="E724" i="1"/>
  <c r="E708" i="1"/>
  <c r="C707" i="1"/>
  <c r="E807" i="1"/>
  <c r="E843" i="1" s="1"/>
  <c r="E806" i="1"/>
  <c r="E842" i="1" s="1"/>
  <c r="E805" i="1"/>
  <c r="E841" i="1" s="1"/>
  <c r="E779" i="1" l="1"/>
  <c r="G841" i="1"/>
  <c r="E669" i="1"/>
  <c r="C669" i="1"/>
  <c r="E682" i="1"/>
  <c r="E683" i="1"/>
  <c r="E681" i="1"/>
  <c r="C681" i="1"/>
  <c r="E636" i="1"/>
  <c r="E651" i="1"/>
  <c r="E650" i="1"/>
  <c r="C650" i="1"/>
  <c r="E585" i="1"/>
  <c r="E586" i="1"/>
  <c r="E565" i="1"/>
  <c r="E564" i="1"/>
  <c r="E549" i="1"/>
  <c r="E547" i="1"/>
  <c r="E438" i="1"/>
  <c r="E451" i="1"/>
  <c r="E589" i="1" l="1"/>
  <c r="E684" i="1"/>
  <c r="E686" i="1"/>
  <c r="E471" i="1"/>
  <c r="E588" i="1"/>
  <c r="E437" i="1"/>
  <c r="E439" i="1"/>
  <c r="E460" i="1"/>
  <c r="E175" i="1" l="1"/>
  <c r="E378" i="1"/>
  <c r="E390" i="1" s="1"/>
  <c r="G389" i="1" s="1"/>
  <c r="E189" i="1" l="1"/>
  <c r="E110" i="1"/>
  <c r="E109" i="1"/>
  <c r="E94" i="1"/>
  <c r="E111" i="1" l="1"/>
  <c r="E1259" i="1"/>
  <c r="E780" i="1"/>
  <c r="C1383" i="1" l="1"/>
  <c r="C94" i="1" l="1"/>
  <c r="E42" i="1" l="1"/>
  <c r="E113" i="1" s="1"/>
  <c r="E470" i="1"/>
  <c r="E594" i="1"/>
  <c r="E685" i="1" s="1"/>
  <c r="C41" i="1" l="1"/>
  <c r="C1255" i="1" l="1"/>
  <c r="C1220" i="1"/>
  <c r="C1191" i="1"/>
  <c r="C1183" i="1"/>
  <c r="C1075" i="1"/>
  <c r="C1067" i="1"/>
  <c r="C1053" i="1"/>
  <c r="C1027" i="1"/>
  <c r="C924" i="1"/>
  <c r="C919" i="1"/>
  <c r="C909" i="1"/>
  <c r="C882" i="1"/>
  <c r="C860" i="1"/>
  <c r="C854" i="1"/>
  <c r="C818" i="1"/>
  <c r="C805" i="1"/>
  <c r="C750" i="1"/>
  <c r="C736" i="1"/>
  <c r="C724" i="1"/>
  <c r="C634" i="1"/>
  <c r="C594" i="1"/>
  <c r="C523" i="1"/>
  <c r="C470" i="1"/>
  <c r="C460" i="1"/>
  <c r="C438" i="1"/>
  <c r="C377" i="1"/>
  <c r="C324" i="1"/>
  <c r="C188" i="1"/>
  <c r="C175" i="1"/>
  <c r="C146" i="1"/>
  <c r="C109" i="1"/>
  <c r="C11" i="1"/>
  <c r="C841" i="1" l="1"/>
  <c r="C389" i="1"/>
  <c r="C684" i="1"/>
  <c r="C778" i="1"/>
  <c r="C1356" i="1"/>
  <c r="C189" i="1"/>
  <c r="C1258" i="1"/>
  <c r="C1511" i="1"/>
  <c r="C1499" i="1"/>
  <c r="C1415" i="1"/>
  <c r="C1455" i="1" s="1"/>
  <c r="C1116" i="1"/>
  <c r="C1207" i="1" s="1"/>
  <c r="C1081" i="1"/>
  <c r="C1095" i="1" s="1"/>
  <c r="C872" i="1"/>
  <c r="C925" i="1" s="1"/>
  <c r="C537" i="1"/>
  <c r="C587" i="1" s="1"/>
  <c r="C451" i="1"/>
  <c r="C1514" i="1" l="1"/>
  <c r="C111" i="1"/>
  <c r="C471" i="1"/>
  <c r="E919" i="1"/>
  <c r="C1517" i="1" l="1"/>
  <c r="E924" i="1"/>
  <c r="E925" i="1" l="1"/>
  <c r="E1517" i="1" s="1"/>
  <c r="E926" i="1"/>
  <c r="E1522" i="1" l="1"/>
  <c r="E1260" i="1" l="1"/>
  <c r="E920" i="1"/>
  <c r="E927" i="1" s="1"/>
  <c r="G925" i="1" s="1"/>
  <c r="E453" i="1"/>
  <c r="E473" i="1" s="1"/>
  <c r="E452" i="1"/>
  <c r="E472" i="1" s="1"/>
  <c r="G188" i="1"/>
  <c r="E1519" i="1" l="1"/>
  <c r="G471" i="1"/>
  <c r="G1207" i="1"/>
  <c r="G1258" i="1"/>
  <c r="G1511" i="1"/>
  <c r="E95" i="1"/>
  <c r="E112" i="1" s="1"/>
  <c r="E1518" i="1" s="1"/>
  <c r="G778" i="1" l="1"/>
  <c r="G587" i="1"/>
  <c r="E1521" i="1"/>
  <c r="E1520" i="1" l="1"/>
  <c r="G1520" i="1" s="1"/>
  <c r="G111" i="1"/>
  <c r="G684" i="1"/>
  <c r="G1356" i="1"/>
  <c r="G997" i="1" l="1"/>
  <c r="G1517" i="1" s="1"/>
</calcChain>
</file>

<file path=xl/sharedStrings.xml><?xml version="1.0" encoding="utf-8"?>
<sst xmlns="http://schemas.openxmlformats.org/spreadsheetml/2006/main" count="3677" uniqueCount="1037">
  <si>
    <t>ул. Ворошилова</t>
  </si>
  <si>
    <t>грунт</t>
  </si>
  <si>
    <t>ул. Береговая</t>
  </si>
  <si>
    <t>ул. Комсомольская</t>
  </si>
  <si>
    <t>ул. Красных Орлов</t>
  </si>
  <si>
    <t>ул. Красноармейская</t>
  </si>
  <si>
    <t>ул. Ленина</t>
  </si>
  <si>
    <t>грунтощебень</t>
  </si>
  <si>
    <t>ул. Партизанская</t>
  </si>
  <si>
    <t>ул. Пионерская</t>
  </si>
  <si>
    <t>ул. Степана Разина</t>
  </si>
  <si>
    <t>ул. 8 Марта</t>
  </si>
  <si>
    <t>№ п/п</t>
  </si>
  <si>
    <t>Местоположение</t>
  </si>
  <si>
    <t>Протяженность, м</t>
  </si>
  <si>
    <t>Вид покрытия</t>
  </si>
  <si>
    <t>Назначение</t>
  </si>
  <si>
    <t>деревня Большая Грязнуха</t>
  </si>
  <si>
    <t>Общая протяженность</t>
  </si>
  <si>
    <t>село Травянское</t>
  </si>
  <si>
    <t>ул. Карла Маркса</t>
  </si>
  <si>
    <t>ул. Новая</t>
  </si>
  <si>
    <t>ул. Волкова</t>
  </si>
  <si>
    <t>асфальтобетон</t>
  </si>
  <si>
    <t>ул. Советская</t>
  </si>
  <si>
    <t>ул. 1 Мая</t>
  </si>
  <si>
    <t xml:space="preserve">ул. Крупской </t>
  </si>
  <si>
    <t>ул. Клинова</t>
  </si>
  <si>
    <t xml:space="preserve">ул. Кирова </t>
  </si>
  <si>
    <t>ул. Свердлова</t>
  </si>
  <si>
    <t>ул. Чапаева</t>
  </si>
  <si>
    <t>ул. Буденного</t>
  </si>
  <si>
    <t>ул. Северная</t>
  </si>
  <si>
    <t>ул. Рабочая</t>
  </si>
  <si>
    <t>деревня Кремлёвка</t>
  </si>
  <si>
    <t>ул. Юбилейная</t>
  </si>
  <si>
    <t>село Новоисетское</t>
  </si>
  <si>
    <t>ул. Мира</t>
  </si>
  <si>
    <t>ул. Ленина (центр)</t>
  </si>
  <si>
    <t>ул. Ленина (между домами)</t>
  </si>
  <si>
    <t>ул. Калинина</t>
  </si>
  <si>
    <t>ул. Кирова</t>
  </si>
  <si>
    <t>ул. Набережная</t>
  </si>
  <si>
    <t>ул. Садовая</t>
  </si>
  <si>
    <t>деревня Черноскутова</t>
  </si>
  <si>
    <t>ул. Центральная</t>
  </si>
  <si>
    <t xml:space="preserve">деревня Боевка </t>
  </si>
  <si>
    <t xml:space="preserve">ул. Калинина </t>
  </si>
  <si>
    <t>поселок городского типа Мартюш</t>
  </si>
  <si>
    <t>ул. Молодежная</t>
  </si>
  <si>
    <t>ул. Строителей</t>
  </si>
  <si>
    <t>ул. Речная</t>
  </si>
  <si>
    <t>ул. Кленовая</t>
  </si>
  <si>
    <t>ул. Рябиновая</t>
  </si>
  <si>
    <t>ул. Победы</t>
  </si>
  <si>
    <t xml:space="preserve">ул. Совхозная </t>
  </si>
  <si>
    <t>ул. Школьная</t>
  </si>
  <si>
    <t xml:space="preserve">ул. Советская </t>
  </si>
  <si>
    <t>ул. Титова</t>
  </si>
  <si>
    <t>ул. Пушкина</t>
  </si>
  <si>
    <t>ул. Цветочная</t>
  </si>
  <si>
    <t>ул. Полевая</t>
  </si>
  <si>
    <t>ул. Восточная</t>
  </si>
  <si>
    <t xml:space="preserve">ул. Сиреневая </t>
  </si>
  <si>
    <t>ул. Земляничная</t>
  </si>
  <si>
    <t>ул. Ясная</t>
  </si>
  <si>
    <t>ул. Южная</t>
  </si>
  <si>
    <t>ул. Бажова</t>
  </si>
  <si>
    <t>деревня Брод</t>
  </si>
  <si>
    <t>ул. М. Горького</t>
  </si>
  <si>
    <t>ул. Андропова</t>
  </si>
  <si>
    <t>ул. Гагарина</t>
  </si>
  <si>
    <t>ул. Фрунзе</t>
  </si>
  <si>
    <t>пер. Береговой</t>
  </si>
  <si>
    <t>ул. Д. Бедного</t>
  </si>
  <si>
    <t>ул. Светлая</t>
  </si>
  <si>
    <t>ул. Чистой росы</t>
  </si>
  <si>
    <t>деревня Щербакова</t>
  </si>
  <si>
    <t>ул. Пролетарская</t>
  </si>
  <si>
    <t>ул. Башарина</t>
  </si>
  <si>
    <t>ул. Розы Люксембург</t>
  </si>
  <si>
    <t>ул. Парижской Коммуны</t>
  </si>
  <si>
    <t>ул. Овражная</t>
  </si>
  <si>
    <t>ул. Лесная</t>
  </si>
  <si>
    <t>ул. Красной Зари</t>
  </si>
  <si>
    <t>ул. И. Талькова</t>
  </si>
  <si>
    <t>ул. Исетская</t>
  </si>
  <si>
    <t>ул. Репина</t>
  </si>
  <si>
    <t>ул. Колхозная</t>
  </si>
  <si>
    <t>ул. Солнечная</t>
  </si>
  <si>
    <t>деревня Ключики</t>
  </si>
  <si>
    <t>село Позариха</t>
  </si>
  <si>
    <t>пер. Геологов</t>
  </si>
  <si>
    <t>пер. Заозёрный</t>
  </si>
  <si>
    <t>пер. Калинина</t>
  </si>
  <si>
    <t>ул. Лабораторная</t>
  </si>
  <si>
    <t>ул. Механизаторов</t>
  </si>
  <si>
    <t>ул. Октября</t>
  </si>
  <si>
    <t>ул. Степы Лямина</t>
  </si>
  <si>
    <t>ул. Труда</t>
  </si>
  <si>
    <t>ул. Формовщиков</t>
  </si>
  <si>
    <t>автодорога «с. Позариха – д. Свобода»</t>
  </si>
  <si>
    <t>деревня Беловодье</t>
  </si>
  <si>
    <t>ул. Степная</t>
  </si>
  <si>
    <t xml:space="preserve">автодорога «д. Беловодье – д. Черемхова» </t>
  </si>
  <si>
    <t>деревня Мазуля</t>
  </si>
  <si>
    <t>деревня Свобода</t>
  </si>
  <si>
    <t>пер. Дачный</t>
  </si>
  <si>
    <t>село Покровское</t>
  </si>
  <si>
    <t>ул. Заречная</t>
  </si>
  <si>
    <t>ул. Октябрьская</t>
  </si>
  <si>
    <t>ул. Студенческая</t>
  </si>
  <si>
    <t>ул. Специалистов</t>
  </si>
  <si>
    <t>ул. Ветеранов</t>
  </si>
  <si>
    <t>деревня Малое Белоносова</t>
  </si>
  <si>
    <t>ул. Молодёжная</t>
  </si>
  <si>
    <t>деревня Часовая</t>
  </si>
  <si>
    <t>посёлок Первомайский</t>
  </si>
  <si>
    <t>ул. 40 Лет Победы</t>
  </si>
  <si>
    <t>поселок Степной</t>
  </si>
  <si>
    <t>село Барабановское</t>
  </si>
  <si>
    <t>пер. Кирова</t>
  </si>
  <si>
    <t>ул. Куйбышева</t>
  </si>
  <si>
    <t>автодорога «с. Барабановское – Садоводческое товарищество»</t>
  </si>
  <si>
    <t>деревня Гашенева</t>
  </si>
  <si>
    <t>деревня Комарова</t>
  </si>
  <si>
    <t>ул. Декабристов</t>
  </si>
  <si>
    <t>ул. Малышева</t>
  </si>
  <si>
    <t>деревня Черемисская</t>
  </si>
  <si>
    <t>ул. Крупской</t>
  </si>
  <si>
    <t>село Смолинское</t>
  </si>
  <si>
    <t>ул. Зеленая</t>
  </si>
  <si>
    <t>пер. Коммунальный</t>
  </si>
  <si>
    <t>поселок Горный</t>
  </si>
  <si>
    <t>ул. Нагорная</t>
  </si>
  <si>
    <t>автодорога «Объездная п. Горный»</t>
  </si>
  <si>
    <t>деревня Перебор</t>
  </si>
  <si>
    <t>деревня Бекленищева</t>
  </si>
  <si>
    <t>деревня Ключи</t>
  </si>
  <si>
    <t>ул. Н. Воли</t>
  </si>
  <si>
    <t>ул. Максима Горького</t>
  </si>
  <si>
    <t>село Кисловское</t>
  </si>
  <si>
    <t>пер. Кисловский</t>
  </si>
  <si>
    <t>автодорога от ж.д. Казармы до ул. Пролетарской</t>
  </si>
  <si>
    <t>автодорога от д. Кисловское до а/д «с. Покровское – г. Богданович»</t>
  </si>
  <si>
    <t>деревня Соколова</t>
  </si>
  <si>
    <t>поселок Лебяжье</t>
  </si>
  <si>
    <t>ул. Терешковой</t>
  </si>
  <si>
    <t>пер. Садовый</t>
  </si>
  <si>
    <t>пер. Школьный</t>
  </si>
  <si>
    <t>автодорога от п. Лебяжье до а/д          «с. Покровское – г. Богданович»</t>
  </si>
  <si>
    <t>деревня Большее Белоносова</t>
  </si>
  <si>
    <t>ул. Космонавтов</t>
  </si>
  <si>
    <t>ул. Первомайская</t>
  </si>
  <si>
    <t>деревня Бубнова</t>
  </si>
  <si>
    <t>деревня Мосино</t>
  </si>
  <si>
    <t>ул. Ячменева</t>
  </si>
  <si>
    <t>пер. Бажова</t>
  </si>
  <si>
    <t>деревня Чечулина</t>
  </si>
  <si>
    <t>автодорога от д. Чечулина до а/д          «с. Покровское – г. Богданович»</t>
  </si>
  <si>
    <t>село Клевакинское</t>
  </si>
  <si>
    <t>ул. Уральская</t>
  </si>
  <si>
    <t>деревня Мухлынино</t>
  </si>
  <si>
    <t>ул. Кузнецова</t>
  </si>
  <si>
    <t>пер. Восточный</t>
  </si>
  <si>
    <t>деревня Малиновка</t>
  </si>
  <si>
    <t>автодорога «д. Большое Белоносова – д. Малиновка»</t>
  </si>
  <si>
    <t>село Колчедан</t>
  </si>
  <si>
    <t>ул. Беляева</t>
  </si>
  <si>
    <t>ул. Камышевская</t>
  </si>
  <si>
    <t>ул. Заводская</t>
  </si>
  <si>
    <t>пер. Юбилейный</t>
  </si>
  <si>
    <t>автодорога от с. Колчедан до п. Колчедан</t>
  </si>
  <si>
    <t>ул. Рудничная</t>
  </si>
  <si>
    <t>ул. Ильича</t>
  </si>
  <si>
    <t>ул. Ани Семянниковой</t>
  </si>
  <si>
    <t>село Исетское</t>
  </si>
  <si>
    <t>пер. Октябрьский</t>
  </si>
  <si>
    <t>село Маминское</t>
  </si>
  <si>
    <t>ул. Фурманова</t>
  </si>
  <si>
    <t>автодорога «с. Маминское – д. Давыдова»</t>
  </si>
  <si>
    <t>село Троицкое</t>
  </si>
  <si>
    <t>деревня Шилова</t>
  </si>
  <si>
    <t>деревня Старикова</t>
  </si>
  <si>
    <t>ул. Комарова</t>
  </si>
  <si>
    <t>деревня Давыдова</t>
  </si>
  <si>
    <t>деревня Крайчикова</t>
  </si>
  <si>
    <t xml:space="preserve">ул. Западная </t>
  </si>
  <si>
    <t>село Окулово</t>
  </si>
  <si>
    <t>проезд на кладбище</t>
  </si>
  <si>
    <t>поселок Новый Быт</t>
  </si>
  <si>
    <t>ул. Горького</t>
  </si>
  <si>
    <t>ул. Горняков</t>
  </si>
  <si>
    <t>автодорога на Пожарный Пирс</t>
  </si>
  <si>
    <t>поселок Синарский</t>
  </si>
  <si>
    <t>ул. Железнодорожная</t>
  </si>
  <si>
    <t>автодорога от п. Синарский до д. Чайкина</t>
  </si>
  <si>
    <t>деревня Чайкина</t>
  </si>
  <si>
    <t>деревня Потаскуева</t>
  </si>
  <si>
    <t>деревня Боготенкова</t>
  </si>
  <si>
    <t>ул. Моховая</t>
  </si>
  <si>
    <t>село Рыбниковское</t>
  </si>
  <si>
    <t>ул. Блюхера</t>
  </si>
  <si>
    <t>ул. Дмитриева</t>
  </si>
  <si>
    <t>ул. Красина</t>
  </si>
  <si>
    <t>ул. Луначарского</t>
  </si>
  <si>
    <t>село Сипавское</t>
  </si>
  <si>
    <t>село Пирогова</t>
  </si>
  <si>
    <t>ул. Уральских Бойцов</t>
  </si>
  <si>
    <t>автодорога от с. Пирогова до автодороги «Южный обход г. Каменска-Уральского»</t>
  </si>
  <si>
    <t>поселок Ленинский</t>
  </si>
  <si>
    <t>ул. Чкалова</t>
  </si>
  <si>
    <t>автодорога к Пожарному водоёму №1</t>
  </si>
  <si>
    <t>автодорога к водонапорной башне №1</t>
  </si>
  <si>
    <t>автодорога до ГРС</t>
  </si>
  <si>
    <t>автодорога до ТП №1</t>
  </si>
  <si>
    <t>автодорога до ТП №2</t>
  </si>
  <si>
    <t>поселок Октябрьский</t>
  </si>
  <si>
    <t>автодорога от п. Октябрьский до а/д «г. Сысерть – д. Часовая»</t>
  </si>
  <si>
    <t>автодорога к Пожарному водоёму</t>
  </si>
  <si>
    <t>автодорога к водонапорной башне</t>
  </si>
  <si>
    <t>автодорога до ТП</t>
  </si>
  <si>
    <t>деревня Походилова</t>
  </si>
  <si>
    <t>ул. Трубачева</t>
  </si>
  <si>
    <t>автодорога до карьера в д. Походилова</t>
  </si>
  <si>
    <t>внутриквартальные проезды</t>
  </si>
  <si>
    <t>село Сосновское</t>
  </si>
  <si>
    <t>ул. Амурская</t>
  </si>
  <si>
    <t>ул. Озерная</t>
  </si>
  <si>
    <t>автодорога на кладбище</t>
  </si>
  <si>
    <t xml:space="preserve">автодорога к водонапорной башне </t>
  </si>
  <si>
    <t>село Черемхова</t>
  </si>
  <si>
    <t>ул. Абрамова</t>
  </si>
  <si>
    <t>ул. Трубников</t>
  </si>
  <si>
    <t>пер. Полевой</t>
  </si>
  <si>
    <t>деревня Черноусова</t>
  </si>
  <si>
    <t>ул. Каменская</t>
  </si>
  <si>
    <t>пер. Речной</t>
  </si>
  <si>
    <t>Итого по Травянской сельской администрации</t>
  </si>
  <si>
    <t xml:space="preserve">Травянская сельская администрация </t>
  </si>
  <si>
    <t>Итого по Новоисетской сельской администрации</t>
  </si>
  <si>
    <t xml:space="preserve">Новоисетская сельская администрация </t>
  </si>
  <si>
    <t>Итого по Бродовской сельской администрации</t>
  </si>
  <si>
    <t xml:space="preserve">Бродовская сельская администрация </t>
  </si>
  <si>
    <t>Итого по Позарихинской сельской администрации</t>
  </si>
  <si>
    <t xml:space="preserve">Позарихинская сельская администрация </t>
  </si>
  <si>
    <t>Итого по Покровской сельской администрации</t>
  </si>
  <si>
    <t xml:space="preserve">Покровская сельская администрация </t>
  </si>
  <si>
    <t>Итого по Барабановской сельской администрации</t>
  </si>
  <si>
    <t xml:space="preserve">Барабановская сельская администрация </t>
  </si>
  <si>
    <t>Итого по Горноисетской сельской администрации</t>
  </si>
  <si>
    <t xml:space="preserve">Горноисетская сельская администрация </t>
  </si>
  <si>
    <t>Итого по Кисловской сельской администрации</t>
  </si>
  <si>
    <t>Кисловская сельская администрация</t>
  </si>
  <si>
    <t>Итого по Клевакинской сельской администрации</t>
  </si>
  <si>
    <t xml:space="preserve">Клевакинская сельская администрация </t>
  </si>
  <si>
    <t>Итого по Колчеданской сельской администрации</t>
  </si>
  <si>
    <t xml:space="preserve">Колчеданская сельская администрация </t>
  </si>
  <si>
    <t>Итого по Маминской сельской администрации</t>
  </si>
  <si>
    <t>Маминская сельская администрация</t>
  </si>
  <si>
    <t xml:space="preserve">Окуловская сельская администрация </t>
  </si>
  <si>
    <t>Итого по Окуловской сельской администрации</t>
  </si>
  <si>
    <t>Итого по Рыбниковской сельской администрации</t>
  </si>
  <si>
    <t>Итого по Сипавской сельской администрации</t>
  </si>
  <si>
    <t xml:space="preserve">Сипавская сельская администрация </t>
  </si>
  <si>
    <t>Итого по Сосновской сельской администрации</t>
  </si>
  <si>
    <t xml:space="preserve">Сосновская сельская администрация </t>
  </si>
  <si>
    <t>Итого по Черемховской сельской администрации</t>
  </si>
  <si>
    <t>Черемховская сельская администрация</t>
  </si>
  <si>
    <t>Итого по Муниципальному образованию "Каменский городской округ</t>
  </si>
  <si>
    <t xml:space="preserve">Рыбниковская сельская администрация </t>
  </si>
  <si>
    <t>−</t>
  </si>
  <si>
    <t>Переулок между ул. Ворошилова и ул. Юбилейная</t>
  </si>
  <si>
    <t>Связь внутри нас. пункта</t>
  </si>
  <si>
    <t>Связь внутри нас. Пункта</t>
  </si>
  <si>
    <t>Внутриквартальный переулок №1</t>
  </si>
  <si>
    <t>Внутриквартальный переулок №2</t>
  </si>
  <si>
    <t>Внутриквартальный переулок №3</t>
  </si>
  <si>
    <t>Внутриквартальный переулок №4</t>
  </si>
  <si>
    <t>ул.Кирова</t>
  </si>
  <si>
    <t>переулок между ул. Кирова и ул. Мира</t>
  </si>
  <si>
    <t>переулок между ул. Кирова и ул. Ленина</t>
  </si>
  <si>
    <t>переулок между ул. Комсомольская - ул. Центральная</t>
  </si>
  <si>
    <t>переулок между ул. Комсомольская - ул. Красных Орлов</t>
  </si>
  <si>
    <t>переулок между ул. Новая - ул. Центральная</t>
  </si>
  <si>
    <t>переулок между ул. Чапаева - ул. Ленина</t>
  </si>
  <si>
    <t>переулок между ул. Чапаева - ул. Красных Орлов</t>
  </si>
  <si>
    <t>Связь между нас. Пунктами</t>
  </si>
  <si>
    <t>Связь между нас. Пункта</t>
  </si>
  <si>
    <t xml:space="preserve">автодорога от п. Горный до д. Перебор </t>
  </si>
  <si>
    <t xml:space="preserve">ул. Набережная </t>
  </si>
  <si>
    <t>заезд №1</t>
  </si>
  <si>
    <t>ул. Горная</t>
  </si>
  <si>
    <t>ул. Станционная</t>
  </si>
  <si>
    <t>автодорога от п./л. «Колосок» до автодороги «г. Сысерть – д. Часовая»</t>
  </si>
  <si>
    <t>автодорога от с. Пирогова до д. Крайчикова</t>
  </si>
  <si>
    <t>переулок от ул. Свердлова до ул. Чапаева</t>
  </si>
  <si>
    <t>№ свидетельства о праве собственности</t>
  </si>
  <si>
    <t>автомобильная дорога "г. Каменск-Уральский - д. Кремлевка"</t>
  </si>
  <si>
    <t>автомобильная дорога "д. Кремлевка - Садоводческое товарищество"</t>
  </si>
  <si>
    <t>66 АЕ 609240</t>
  </si>
  <si>
    <t>66АЕ609448</t>
  </si>
  <si>
    <t>участок 1 66АЕ609364</t>
  </si>
  <si>
    <t>участок 2 66АЕ609234</t>
  </si>
  <si>
    <t>автомобильная дорога "д. Щербакова - д. Ключи</t>
  </si>
  <si>
    <t>участок 1 66АЕ609446</t>
  </si>
  <si>
    <t>участок 2 66АЕ609235</t>
  </si>
  <si>
    <t>участок 3 66АЕ609447</t>
  </si>
  <si>
    <t>участок 4 66АЕ609358</t>
  </si>
  <si>
    <t xml:space="preserve">участок 1 66АЕ609236 </t>
  </si>
  <si>
    <t>участок 2 66АЕ609452</t>
  </si>
  <si>
    <t>66АЕ519288</t>
  </si>
  <si>
    <t>участок 1 66АЕ519291</t>
  </si>
  <si>
    <t>участок 2 66АЕ519357</t>
  </si>
  <si>
    <t>участок 3 66АЕ519361</t>
  </si>
  <si>
    <t>участок 4 66АЕ519362</t>
  </si>
  <si>
    <t>автомобильная дорога "с. Позариха - д. Мазуля</t>
  </si>
  <si>
    <t>учаток 1 66АЕ519292</t>
  </si>
  <si>
    <t>учаток 2 66АЕ519290</t>
  </si>
  <si>
    <t>учаток 3 66АЕ519289</t>
  </si>
  <si>
    <t>автодорога "с. Барабановское - д. Гашенева - д. Комарова - д. Черемисская"</t>
  </si>
  <si>
    <t>участок 1 66АЕ519299</t>
  </si>
  <si>
    <t>участок 2 66АЕ519301</t>
  </si>
  <si>
    <t>участок 3 66АЕ519298</t>
  </si>
  <si>
    <t>участок 4 66АЕ519297</t>
  </si>
  <si>
    <t>участок 5 66АЕ519302</t>
  </si>
  <si>
    <t>участок 6 66АЕ519304</t>
  </si>
  <si>
    <t>участок 7 66АЕ519296</t>
  </si>
  <si>
    <t>автомобильная дорога "Подъезд к с. Смолинское"</t>
  </si>
  <si>
    <t>участок 1 66АЕ827092</t>
  </si>
  <si>
    <t>участок 2 66АЕ827030</t>
  </si>
  <si>
    <t>участок 1 66АЕ609233</t>
  </si>
  <si>
    <t>участок 2 66АЕ609238</t>
  </si>
  <si>
    <t>участок 1 66АЕ609237</t>
  </si>
  <si>
    <t>участок 2 66АЕ609241</t>
  </si>
  <si>
    <t>66АЕ609453</t>
  </si>
  <si>
    <t>заезд центральный от автомобильной дороги "г. Каменск-Уральский - с. Клевакинское"</t>
  </si>
  <si>
    <t>66АЕ609365</t>
  </si>
  <si>
    <t>участок 1 66АЕ609363</t>
  </si>
  <si>
    <t>участок 2 66АЕ609444</t>
  </si>
  <si>
    <t>участок 1 66АЕ609359</t>
  </si>
  <si>
    <t>участок 2 66АЕ609362</t>
  </si>
  <si>
    <t>участок 3 66АЕ609239</t>
  </si>
  <si>
    <t>участок 4 66АЕ609361</t>
  </si>
  <si>
    <t>участок 5 66АЕ609360</t>
  </si>
  <si>
    <t>66АЕ609451</t>
  </si>
  <si>
    <t>участок 1 66АЕ320015</t>
  </si>
  <si>
    <t>участок 2 66АЕ320013</t>
  </si>
  <si>
    <t>участок 3 66АЕ519293</t>
  </si>
  <si>
    <t>участок 4 66АЕ519295</t>
  </si>
  <si>
    <t>автомобильная дорога "д. Окулова - д. Потаскуево"</t>
  </si>
  <si>
    <t>Участок 1 66АЕ519294</t>
  </si>
  <si>
    <t>Участок 2 66АЕ519300</t>
  </si>
  <si>
    <t>Участок 3 66АЕ519303</t>
  </si>
  <si>
    <t>автомобильная дорога "с. Рыбниковская - д. Шаблиш"  до границы Каменского городского округа Свердловской области</t>
  </si>
  <si>
    <t>участок 1 66АЕ609445</t>
  </si>
  <si>
    <t>участок 2 66АЕ609449</t>
  </si>
  <si>
    <t>участок 1 66АЕ519287</t>
  </si>
  <si>
    <t>участок 2 66АЕ519364</t>
  </si>
  <si>
    <t>участок 3 66АЕ519360</t>
  </si>
  <si>
    <t>участок 1 66АЕ609366</t>
  </si>
  <si>
    <t>участок 2 66АЕ609356</t>
  </si>
  <si>
    <t>участок 1 66АЕ609357</t>
  </si>
  <si>
    <t>участок 2 66АЕ609368</t>
  </si>
  <si>
    <t>автомобильная дорога "Подъезд к д. Походилова от а/д г. Сысерть-д. Часовая"</t>
  </si>
  <si>
    <t>Из них в муниципальной собственности Каменского городского округа</t>
  </si>
  <si>
    <t>посёлок Солнечный</t>
  </si>
  <si>
    <t>Подъезд к кладбищу с. Рыбниковское</t>
  </si>
  <si>
    <t> ул. Грушевая</t>
  </si>
  <si>
    <t> ул. Зеленая</t>
  </si>
  <si>
    <t>ул. Сиреневая</t>
  </si>
  <si>
    <t>ул. Покровская</t>
  </si>
  <si>
    <t>ул. Вишневая</t>
  </si>
  <si>
    <t>ул. Березовая</t>
  </si>
  <si>
    <t>ул. Академика Демидова</t>
  </si>
  <si>
    <t>автомобильная дорога "с. Клевакино - д. Мосино"</t>
  </si>
  <si>
    <t>ул. Академика Лихачева</t>
  </si>
  <si>
    <t xml:space="preserve">ул. Радужная </t>
  </si>
  <si>
    <t>ул. Весенняя</t>
  </si>
  <si>
    <t>ул. Изумрудная</t>
  </si>
  <si>
    <t>ул. Летняя</t>
  </si>
  <si>
    <t>ул. Бродовская</t>
  </si>
  <si>
    <t>ул. Зеленая Роща</t>
  </si>
  <si>
    <t>ул. Дачная</t>
  </si>
  <si>
    <t>пер. Новый</t>
  </si>
  <si>
    <t>ул. 70 лет Победы</t>
  </si>
  <si>
    <t>Перечень автомобильных дорог общего пользования местного значения муниципального образования «Каменский городской округ»</t>
  </si>
  <si>
    <t>ул. Рассветная</t>
  </si>
  <si>
    <t>ул. Лучезарная</t>
  </si>
  <si>
    <t>ул. Сосновая</t>
  </si>
  <si>
    <t>ул. Радужная</t>
  </si>
  <si>
    <t>ул. Луговая</t>
  </si>
  <si>
    <t>ст. Перебор</t>
  </si>
  <si>
    <t>автомобильная дорога "Подъезд к кладбищу с. Смолинское"</t>
  </si>
  <si>
    <t>ул. Фабричная</t>
  </si>
  <si>
    <t>автомобильная дорога "Подъезд к д. Ключи от автомобильной дороги "г. Кменск-Уральский-с. Рыбниковское-п. Горный"</t>
  </si>
  <si>
    <t>Идентификационный номер</t>
  </si>
  <si>
    <t>65-222-880 ОП МГ-016</t>
  </si>
  <si>
    <t>65-222-885 ОП МГ-014</t>
  </si>
  <si>
    <t>65-222-885 ОП МГ-013</t>
  </si>
  <si>
    <t>65-222-885 ОП МГ-012</t>
  </si>
  <si>
    <t>65-222-885 ОП МГ-011</t>
  </si>
  <si>
    <t>65-222-885 ОП МГ-010</t>
  </si>
  <si>
    <t>65-222-885 ОП МГ-009</t>
  </si>
  <si>
    <t>65-222-885 ОП МГ-008</t>
  </si>
  <si>
    <t>65-222-885 ОП МГ-007</t>
  </si>
  <si>
    <t>65-222-885 ОП МГ-006</t>
  </si>
  <si>
    <t>65-222-885 ОП МГ-005</t>
  </si>
  <si>
    <t>65-222-885 ОП МГ-004</t>
  </si>
  <si>
    <t>65-222-885 ОП МГ-003</t>
  </si>
  <si>
    <t>65-222-885 ОП МГ-002</t>
  </si>
  <si>
    <t>65-222-885 ОП МГ-001</t>
  </si>
  <si>
    <t>65-222-875 ОП МГ-001</t>
  </si>
  <si>
    <t>65-222-875 ОП МГ-002</t>
  </si>
  <si>
    <t>65-222-875 ОП МГ-003</t>
  </si>
  <si>
    <t>65-222-875 ОП МГ-004</t>
  </si>
  <si>
    <t>65-222-875 ОП МГ-005</t>
  </si>
  <si>
    <t>65-222-875 ОП МГ-006</t>
  </si>
  <si>
    <t>65-222-875 ОП МГ-007</t>
  </si>
  <si>
    <t>65-222-875 ОП МГ-008</t>
  </si>
  <si>
    <t>65-222-875 ОП МГ-009</t>
  </si>
  <si>
    <t>65-222-875 ОП МГ-010</t>
  </si>
  <si>
    <t>65-222-875 ОП МГ-011</t>
  </si>
  <si>
    <t>65-222-875 ОП МГ-012</t>
  </si>
  <si>
    <t>65-222-875 ОП МГ-013</t>
  </si>
  <si>
    <t>65-222-875 ОП МГ-014</t>
  </si>
  <si>
    <t>65-222-875 ОП МГ-015</t>
  </si>
  <si>
    <t>65-222-875 ОП МГ-016</t>
  </si>
  <si>
    <t>65-222-875 ОП МГ-017</t>
  </si>
  <si>
    <t>65-222-875 ОП МГ-018</t>
  </si>
  <si>
    <t>65-222-875 ОП МГ-019</t>
  </si>
  <si>
    <t>65-222-875 ОП МГ-020</t>
  </si>
  <si>
    <t>65-222-875 ОП МГ-021</t>
  </si>
  <si>
    <t>65-222-875 ОП МГ-022</t>
  </si>
  <si>
    <t>65-222-875 ОП МГ-023</t>
  </si>
  <si>
    <t>65-222-875 ОП МГ-024</t>
  </si>
  <si>
    <t>65-222-875 ОП МГ-025</t>
  </si>
  <si>
    <t>65-222-875 ОП МГ-026</t>
  </si>
  <si>
    <t>65-222-875 ОП МГ-027</t>
  </si>
  <si>
    <t>65-222-875 ОП МГ-028</t>
  </si>
  <si>
    <t>65-222-875 ОП МГ-029</t>
  </si>
  <si>
    <t>65-222-875 ОП МГ-030</t>
  </si>
  <si>
    <t>65-222-875 ОП МГ-031</t>
  </si>
  <si>
    <t>65-222-875 ОП МГ-032</t>
  </si>
  <si>
    <t>65-222-875 ОП МГ-033</t>
  </si>
  <si>
    <t>65-222-875 ОП МГ-034</t>
  </si>
  <si>
    <t>65-222-875 ОП МГ-035</t>
  </si>
  <si>
    <t>65-222-875 ОП МГ-036</t>
  </si>
  <si>
    <t>65-222-875 ОП МГ-037</t>
  </si>
  <si>
    <t>65-222-875 ОП МГ-038</t>
  </si>
  <si>
    <t>65-222-873 ОП МГ-001</t>
  </si>
  <si>
    <t>65-222-873 ОП МГ-002</t>
  </si>
  <si>
    <t>65-222-873 ОП МГ-003</t>
  </si>
  <si>
    <t>65-222-873 ОП МГ-004</t>
  </si>
  <si>
    <t>65-222-873 ОП МГ-005</t>
  </si>
  <si>
    <t>65-222-873 ОП МГ-006</t>
  </si>
  <si>
    <t>65-222-873 ОП МГ-007</t>
  </si>
  <si>
    <t>65-222-873 ОП МГ-008</t>
  </si>
  <si>
    <t>65-222-873 ОП МГ-009</t>
  </si>
  <si>
    <t>65-222-873 ОП МГ-010</t>
  </si>
  <si>
    <t>65-222-873 ОП МГ-011</t>
  </si>
  <si>
    <t>65-222-873 ОП МГ-012</t>
  </si>
  <si>
    <t>65-222-873 ОП МГ-013</t>
  </si>
  <si>
    <t>65-222-873 ОП МГ-014</t>
  </si>
  <si>
    <t>65-222-873 ОП МГ-015</t>
  </si>
  <si>
    <t>65-222-873 ОП МГ-016</t>
  </si>
  <si>
    <t>65-222-873 ОП МГ-017</t>
  </si>
  <si>
    <t>65-222-873 ОП МГ-018</t>
  </si>
  <si>
    <t>65-222-873 ОП МГ-019</t>
  </si>
  <si>
    <t>65-222-870 ОП МГ-001</t>
  </si>
  <si>
    <t>65-222-870 ОП МГ-002</t>
  </si>
  <si>
    <t>65-222-870 ОП МГ-003</t>
  </si>
  <si>
    <t>65-222-870 ОП МГ-004</t>
  </si>
  <si>
    <t>65-222-870 ОП МГ-005</t>
  </si>
  <si>
    <t>65-222-870 ОП МГ-006</t>
  </si>
  <si>
    <t>65-222-870 ОП МГ-007</t>
  </si>
  <si>
    <t>65-222-870 ОП МГ-008</t>
  </si>
  <si>
    <t>65-222-870 ОП МГ-009</t>
  </si>
  <si>
    <t>65-222-870 ОП МГ-010</t>
  </si>
  <si>
    <t>65-222-870 ОП МГ-011</t>
  </si>
  <si>
    <t>65-222-870 ОП МГ-012</t>
  </si>
  <si>
    <t>65-222-870 ОП МГ-013</t>
  </si>
  <si>
    <t>65-222-870 ОП МГ-014</t>
  </si>
  <si>
    <t>65-222-855 ОП МГ-001</t>
  </si>
  <si>
    <t>65-222-855 ОП МГ-002</t>
  </si>
  <si>
    <t>65-222-855 ОП МГ-003</t>
  </si>
  <si>
    <t>65-222-855 ОП МГ-004</t>
  </si>
  <si>
    <t>65-222-855 ОП МГ-005</t>
  </si>
  <si>
    <t>65-222-855 ОП МГ-006</t>
  </si>
  <si>
    <t>65-222-855 ОП МГ-007</t>
  </si>
  <si>
    <t>65-222-855 ОП МГ-008</t>
  </si>
  <si>
    <t>65-222-855 ОП МГ-009</t>
  </si>
  <si>
    <t>65-222-855 ОП МГ-010</t>
  </si>
  <si>
    <t>65-222-855 ОП МГ-011</t>
  </si>
  <si>
    <t>65-222-855 ОП МГ-012</t>
  </si>
  <si>
    <t>65-222-855 ОП МГ-013</t>
  </si>
  <si>
    <t>65-222-855 ОП МГ-014</t>
  </si>
  <si>
    <t>65-222-855 ОП МГ-015</t>
  </si>
  <si>
    <t>65-222-855 ОП МГ-016</t>
  </si>
  <si>
    <t>65-222-855 ОП МГ-017</t>
  </si>
  <si>
    <t>65-222-855 ОП МГ-018</t>
  </si>
  <si>
    <t>65-222-855 ОП МГ-019</t>
  </si>
  <si>
    <t>65-222-855 ОП МГ-020</t>
  </si>
  <si>
    <t>65-222-855 ОП МГ-021</t>
  </si>
  <si>
    <t>65-222-855 ОП МГ-022</t>
  </si>
  <si>
    <t>65-222-855 ОП МГ-023</t>
  </si>
  <si>
    <t>65-222-855 ОП МГ-024</t>
  </si>
  <si>
    <t>65-222-855 ОП МГ-025</t>
  </si>
  <si>
    <t>65-222-855 ОП МГ-026</t>
  </si>
  <si>
    <t>65-222-855 ОП МГ-027</t>
  </si>
  <si>
    <t>65-222-855 ОП МГ-028</t>
  </si>
  <si>
    <t>65-222-855 ОП МГ-029</t>
  </si>
  <si>
    <t>65-222-855 ОП МГ-030</t>
  </si>
  <si>
    <t>65-222-855 ОП МГ-031</t>
  </si>
  <si>
    <t>65-222-855 ОП МГ-032</t>
  </si>
  <si>
    <t>65-222-855 ОП МГ-033</t>
  </si>
  <si>
    <t>65-222-855 ОП МГ-034</t>
  </si>
  <si>
    <t>65-222-855 ОП МГ-036</t>
  </si>
  <si>
    <t>65-222-855 ОП МГ-037</t>
  </si>
  <si>
    <t>65-222-855 ОП МГ-038</t>
  </si>
  <si>
    <t>65-222-855 ОП МГ-039</t>
  </si>
  <si>
    <t>65-222-855 ОП МГ-040</t>
  </si>
  <si>
    <t>65-222-850 ОП МГ-002</t>
  </si>
  <si>
    <t>65-222-850 ОП МГ-003</t>
  </si>
  <si>
    <t>65-222-850 ОП МГ-004</t>
  </si>
  <si>
    <t>65-222-850 ОП МГ-005</t>
  </si>
  <si>
    <t>65-222-850 ОП МГ-006</t>
  </si>
  <si>
    <t>65-222-850 ОП МГ-007</t>
  </si>
  <si>
    <t>65-222-850 ОП МГ-008</t>
  </si>
  <si>
    <t>65-222-850 ОП МГ-009</t>
  </si>
  <si>
    <t>65-222-850 ОП МГ-010</t>
  </si>
  <si>
    <t>65-222-850 ОП МГ-011</t>
  </si>
  <si>
    <t>65-222-850 ОП МГ-012</t>
  </si>
  <si>
    <t>65-222-850 ОП МГ-013</t>
  </si>
  <si>
    <t>65-222-850 ОП МГ-014</t>
  </si>
  <si>
    <t>65-222-850 ОП МГ-015</t>
  </si>
  <si>
    <t>65-222-850 ОП МГ-016</t>
  </si>
  <si>
    <t>65-222-850 ОП МГ-017</t>
  </si>
  <si>
    <t>65-222-850 ОП МГ-018</t>
  </si>
  <si>
    <t>65-222-850 ОП МГ-019</t>
  </si>
  <si>
    <t>65-222-850 ОП МГ-020</t>
  </si>
  <si>
    <t>65-222-850 ОП МГ-021</t>
  </si>
  <si>
    <t>65-222-850 ОП МГ-023</t>
  </si>
  <si>
    <t>65-222-840 ОП МГ-001</t>
  </si>
  <si>
    <t>65-222-840 ОП МГ-002</t>
  </si>
  <si>
    <t>65-222-840 ОП МГ-003</t>
  </si>
  <si>
    <t>65-222-840 ОП МГ-004</t>
  </si>
  <si>
    <t>65-222-840 ОП МГ-005</t>
  </si>
  <si>
    <t>65-222-840 ОП МГ-006</t>
  </si>
  <si>
    <t>65-222-840 ОП МГ-007</t>
  </si>
  <si>
    <t>65-222-840 ОП МГ-008</t>
  </si>
  <si>
    <t>65-222-840 ОП МГ-009</t>
  </si>
  <si>
    <t>65-222-840 ОП МГ-010</t>
  </si>
  <si>
    <t>65-222-840 ОП МГ-011</t>
  </si>
  <si>
    <t>65-222-840 ОП МГ-012</t>
  </si>
  <si>
    <t>65-222-840 ОП МГ-013</t>
  </si>
  <si>
    <t>65-222-840 ОП МГ-014</t>
  </si>
  <si>
    <t>65-222-840 ОП МГ-015</t>
  </si>
  <si>
    <t>65-222-840 ОП МГ-016</t>
  </si>
  <si>
    <t>65-222-840 ОП МГ-017</t>
  </si>
  <si>
    <t>65-222-840 ОП МГ-018</t>
  </si>
  <si>
    <t>65-222-840 ОП МГ-019</t>
  </si>
  <si>
    <t>65-222-840 ОП МГ-020</t>
  </si>
  <si>
    <t>65-222-840 ОП МГ-021</t>
  </si>
  <si>
    <t>65-222-840 ОП МГ-022</t>
  </si>
  <si>
    <t>65-222-835 ОП МГ-001</t>
  </si>
  <si>
    <t>65-222-835 ОП МГ-002</t>
  </si>
  <si>
    <t>65-222-835 ОП МГ-003</t>
  </si>
  <si>
    <t>65-222-835 ОП МГ-004</t>
  </si>
  <si>
    <t>65-222-835 ОП МГ-005</t>
  </si>
  <si>
    <t>65-222-835 ОП МГ-006</t>
  </si>
  <si>
    <t>65-222-835 ОП МГ-007</t>
  </si>
  <si>
    <t>65-222-835 ОП МГ-008</t>
  </si>
  <si>
    <t>65-222-835 ОП МГ-009</t>
  </si>
  <si>
    <t>65-222-835 ОП МГ-010</t>
  </si>
  <si>
    <t>65-222-835 ОП МГ-011</t>
  </si>
  <si>
    <t>65-222-835 ОП МГ-012</t>
  </si>
  <si>
    <t>65-222-835 ОП МГ-013</t>
  </si>
  <si>
    <t>65-222-835 ОП МГ-014</t>
  </si>
  <si>
    <t>65-222-835 ОП МГ-015</t>
  </si>
  <si>
    <t>65-222-835 ОП МГ-016</t>
  </si>
  <si>
    <t>65-222-835 ОП МГ-017</t>
  </si>
  <si>
    <t>65-222-835 ОП МГ-018</t>
  </si>
  <si>
    <t>65-222-835 ОП МГ-019</t>
  </si>
  <si>
    <t>65-222-835 ОП МГ-020</t>
  </si>
  <si>
    <t>65-222-835 ОП МГ-021</t>
  </si>
  <si>
    <t>65-222-835 ОП МГ-022</t>
  </si>
  <si>
    <t>65-222-835 ОП МГ-023</t>
  </si>
  <si>
    <t>65-222-835 ОП МГ-024</t>
  </si>
  <si>
    <t>65-222-835 ОП МГ-025</t>
  </si>
  <si>
    <t>65-222-835 ОП МГ-026</t>
  </si>
  <si>
    <t>65-222-835 ОП МГ-028</t>
  </si>
  <si>
    <t>65-222-850 ОП МГ-024</t>
  </si>
  <si>
    <t>65-222-850 ОП МГ-025</t>
  </si>
  <si>
    <t>65-222-850 ОП МГ-026</t>
  </si>
  <si>
    <t>65-222-830 ОП МГ-001</t>
  </si>
  <si>
    <t>65-222-830 ОП МГ-002</t>
  </si>
  <si>
    <t>65-222-830 ОП МГ-003</t>
  </si>
  <si>
    <t>65-222-830 ОП МГ-004</t>
  </si>
  <si>
    <t>65-222-830 ОП МГ-005</t>
  </si>
  <si>
    <t>65-222-830 ОП МГ-006</t>
  </si>
  <si>
    <t>65-222-830 ОП МГ-007</t>
  </si>
  <si>
    <t>65-222-830 ОП МГ-008</t>
  </si>
  <si>
    <t>65-222-830 ОП МГ-009</t>
  </si>
  <si>
    <t>65-222-830 ОП МГ-010</t>
  </si>
  <si>
    <t>65-222-830 ОП МГ-011</t>
  </si>
  <si>
    <t>65-222-830 ОП МГ-012</t>
  </si>
  <si>
    <t>65-222-830 ОП МГ-013</t>
  </si>
  <si>
    <t>65-222-830 ОП МГ-014</t>
  </si>
  <si>
    <t>65-222-830 ОП МГ-015</t>
  </si>
  <si>
    <t>65-222-830 ОП МГ-016</t>
  </si>
  <si>
    <t>65-222-830 ОП МГ-017</t>
  </si>
  <si>
    <t>65-222-830 ОП МГ-018</t>
  </si>
  <si>
    <t>65-222-830 ОП МГ-019</t>
  </si>
  <si>
    <t>65-222-830 ОП МГ-020</t>
  </si>
  <si>
    <t>65-222-830 ОП МГ-021</t>
  </si>
  <si>
    <t>65-222-830 ОП МГ-022</t>
  </si>
  <si>
    <t>65-222-880 ОП МГ-017</t>
  </si>
  <si>
    <t>65-222-880 ОП МГ-018</t>
  </si>
  <si>
    <t>65-222-880 ОП МГ-019</t>
  </si>
  <si>
    <t>65-22-880 ОП МГ-020</t>
  </si>
  <si>
    <t>65-22-880 ОП МГ-021</t>
  </si>
  <si>
    <t>65-22-880 ОП МГ-022</t>
  </si>
  <si>
    <t>65-22-880 ОП МГ-023</t>
  </si>
  <si>
    <t>65-22-880 ОП МГ-024</t>
  </si>
  <si>
    <t>65-222-880 ОП МГ-001</t>
  </si>
  <si>
    <t>65-222-880 ОП МГ-002</t>
  </si>
  <si>
    <t>65-222-880 ОП МГ-003</t>
  </si>
  <si>
    <t>65-222-880 ОП МГ-004</t>
  </si>
  <si>
    <t>65-222-880 ОП МГ-005</t>
  </si>
  <si>
    <t>65-222-880 ОП МГ-006</t>
  </si>
  <si>
    <t>65-222-880 ОП МГ-007</t>
  </si>
  <si>
    <t>65-222-880 ОП МГ-008</t>
  </si>
  <si>
    <t>65-222-880 ОП МГ-009</t>
  </si>
  <si>
    <t>65-222-880 ОП МГ-010</t>
  </si>
  <si>
    <t>65-222-880 ОП МГ-011</t>
  </si>
  <si>
    <t>65-222-880 ОП МГ-012</t>
  </si>
  <si>
    <t>65-222-880 ОП МГ-013</t>
  </si>
  <si>
    <t>65-222-880 ОП МГ-014</t>
  </si>
  <si>
    <t>65-222-880 ОП МГ-015</t>
  </si>
  <si>
    <t>65-222-880 ОП МГ-025</t>
  </si>
  <si>
    <t>65-222-880 ОП МГ-026</t>
  </si>
  <si>
    <t>65-222-880 ОП МГ-027</t>
  </si>
  <si>
    <t>65-222-880 ОП МГ-028</t>
  </si>
  <si>
    <t>65-222-880 ОП МГ-029</t>
  </si>
  <si>
    <t>65-222-880 ОП МГ-030</t>
  </si>
  <si>
    <t>65-222-880 ОП МГ-031</t>
  </si>
  <si>
    <t>65-222-845 ОП МГ-001</t>
  </si>
  <si>
    <t>65-222-845 ОП МГ-002</t>
  </si>
  <si>
    <t>65-222-845 ОП МГ-003</t>
  </si>
  <si>
    <t>65-222-845 ОП МГ-004</t>
  </si>
  <si>
    <t>65-222-845 ОП МГ-005</t>
  </si>
  <si>
    <t>65-222-845 ОП МГ-006</t>
  </si>
  <si>
    <t>65-222-845 ОП МГ-007</t>
  </si>
  <si>
    <t>65-222-845 ОП МГ-008</t>
  </si>
  <si>
    <t>65-222-845 ОП МГ-009</t>
  </si>
  <si>
    <t>65-222-845 ОП МГ-010</t>
  </si>
  <si>
    <t>65-222-845 ОП МГ-011</t>
  </si>
  <si>
    <t>65-222-845 ОП МГ-012</t>
  </si>
  <si>
    <t>65-222-845 ОП МГ-013</t>
  </si>
  <si>
    <t>65-222-845 ОП МГ-014</t>
  </si>
  <si>
    <t>65-222-845 ОП МГ-015</t>
  </si>
  <si>
    <t>65-222-845 ОП МГ-016</t>
  </si>
  <si>
    <t>65-222-845 ОП МГ-017</t>
  </si>
  <si>
    <t>65-222-845 ОП МГ-018</t>
  </si>
  <si>
    <t>65-222-845 ОП МГ-019</t>
  </si>
  <si>
    <t>65-222-845 ОП МГ-020</t>
  </si>
  <si>
    <t>65-222-845 ОП МГ-021</t>
  </si>
  <si>
    <t>65-222-845 ОП МГ-022</t>
  </si>
  <si>
    <t>65-222-845 ОП МГ-023</t>
  </si>
  <si>
    <t>65-222-845 ОП МГ-024</t>
  </si>
  <si>
    <t>65-222-845 ОП МГ-025</t>
  </si>
  <si>
    <t>65-222-845 ОП МГ-026</t>
  </si>
  <si>
    <t>65-222-845 ОП МГ-027</t>
  </si>
  <si>
    <t>65-222-845 ОП МГ-028</t>
  </si>
  <si>
    <t>65-222-845 ОП МГ-029</t>
  </si>
  <si>
    <t>65-222-845 ОП МГ-030</t>
  </si>
  <si>
    <t>65-222-845 ОП МГ-031</t>
  </si>
  <si>
    <t>65-222-845 ОП МГ-032</t>
  </si>
  <si>
    <t>65-222-820 ОП МГ-002</t>
  </si>
  <si>
    <t>65-222-820 ОП МГ-003</t>
  </si>
  <si>
    <t>65-222-820 ОП МГ-004</t>
  </si>
  <si>
    <t>65-222-820 ОП МГ-005</t>
  </si>
  <si>
    <t>65-222-820 ОП МГ-006</t>
  </si>
  <si>
    <t>65-222-820 ОП МГ-007</t>
  </si>
  <si>
    <t>65-222-820 ОП МГ-008</t>
  </si>
  <si>
    <t>65-222-820 ОП МГ-009</t>
  </si>
  <si>
    <t>65-222-820 ОП МГ-010</t>
  </si>
  <si>
    <t>65-222-820 ОП МГ-011</t>
  </si>
  <si>
    <t>65-222-820 ОП МГ-012</t>
  </si>
  <si>
    <t>65-222-820 ОП МГ-013</t>
  </si>
  <si>
    <t>65-222-820 ОП МГ-014</t>
  </si>
  <si>
    <t>65-222-820 ОП МГ-015</t>
  </si>
  <si>
    <t>65-222-820 ОП МГ-016</t>
  </si>
  <si>
    <t>65-222-820 ОП МГ-017</t>
  </si>
  <si>
    <t>65-222-820 ОП МГ-018</t>
  </si>
  <si>
    <t>65-222-820 ОП МГ-019</t>
  </si>
  <si>
    <t>65-222-820 ОП МГ-020</t>
  </si>
  <si>
    <t>65-222-820 ОП МГ-021</t>
  </si>
  <si>
    <t>65-222-820 ОП МГ-022</t>
  </si>
  <si>
    <t>65-222-820 ОП МГ-023</t>
  </si>
  <si>
    <t>65-222-820 ОП МГ-024</t>
  </si>
  <si>
    <t>65-222-820 ОП МГ-025</t>
  </si>
  <si>
    <t>65-222-820 ОП МГ-026</t>
  </si>
  <si>
    <t>65-222-820 ОП МГ-027</t>
  </si>
  <si>
    <t>65-222-820 ОП МГ-028</t>
  </si>
  <si>
    <t>65-222-820 ОП МГ-029</t>
  </si>
  <si>
    <t>65-222-820 ОП МГ-030</t>
  </si>
  <si>
    <t>65-222-820 ОП МГ-031</t>
  </si>
  <si>
    <t>65-222-820 ОП МГ-032</t>
  </si>
  <si>
    <t>65-222-820 ОП МГ-033</t>
  </si>
  <si>
    <t>65-222-820 ОП МГ-034</t>
  </si>
  <si>
    <t>65-222-820 ОП МГ-035</t>
  </si>
  <si>
    <t>65-222-820 ОП МГ-036</t>
  </si>
  <si>
    <t>65-222-820 ОП МГ-037</t>
  </si>
  <si>
    <t>65-222-820 ОП МГ-038</t>
  </si>
  <si>
    <t>65-222-820 ОП МГ-039</t>
  </si>
  <si>
    <t>65-222-820 ОП МГ-040</t>
  </si>
  <si>
    <t>65-222-820 ОП МГ-041</t>
  </si>
  <si>
    <t>65-222-820 ОП МГ-042</t>
  </si>
  <si>
    <t>65-222-820 ОП МГ-043</t>
  </si>
  <si>
    <t>65-222-820 ОП МГ-044</t>
  </si>
  <si>
    <t>65-222-820 ОП МГ-045</t>
  </si>
  <si>
    <t>65-222-820 ОП МГ-046</t>
  </si>
  <si>
    <t>65-222-820 ОП МГ-047</t>
  </si>
  <si>
    <t>65-222-820 ОП МГ-048</t>
  </si>
  <si>
    <t>65-222-820 ОП МГ-049</t>
  </si>
  <si>
    <t>65-222-820 ОП МГ-050</t>
  </si>
  <si>
    <t>65-222-820 ОП МГ-051</t>
  </si>
  <si>
    <t>65-222-820 ОП МГ-052</t>
  </si>
  <si>
    <t>65-222-820 ОП МГ-053</t>
  </si>
  <si>
    <t>65-222-820 ОП МГ-054</t>
  </si>
  <si>
    <t>65-222-820 ОП МГ-055</t>
  </si>
  <si>
    <t>65-222-820 ОП МГ-056</t>
  </si>
  <si>
    <t>65-222-820 ОП МГ-057</t>
  </si>
  <si>
    <t>65-222-820 ОП МГ-058</t>
  </si>
  <si>
    <t>65-222-820 ОП МГ-059</t>
  </si>
  <si>
    <t>65-222-820 ОП МГ-060</t>
  </si>
  <si>
    <t>65-222-820 ОП МГ-061</t>
  </si>
  <si>
    <t>65-222-820 ОП МГ-062</t>
  </si>
  <si>
    <t>65-222-820 ОП МГ-063</t>
  </si>
  <si>
    <t>65-222-820 ОП МГ-064</t>
  </si>
  <si>
    <t>65-222-820 ОП МГ-065</t>
  </si>
  <si>
    <t>65-222-820 ОП МГ-066</t>
  </si>
  <si>
    <t>65-222-820 ОП МГ-067</t>
  </si>
  <si>
    <t>65-222-820 ОП МГ-068</t>
  </si>
  <si>
    <t>65-222-820 ОП МГ-069</t>
  </si>
  <si>
    <t>65-222-820 ОП МГ-070</t>
  </si>
  <si>
    <t>65-222-820 ОП МГ-071</t>
  </si>
  <si>
    <t>65-222-820 ОП МГ-072</t>
  </si>
  <si>
    <t>65-222-820 ОП МГ-073</t>
  </si>
  <si>
    <t>65-222-820 ОП МГ-074</t>
  </si>
  <si>
    <t>65-222-820 ОП МГ-075</t>
  </si>
  <si>
    <t>65-222-820 ОП МГ-076</t>
  </si>
  <si>
    <t>65-222-820 ОП МГ-077</t>
  </si>
  <si>
    <t>65-222-863 ОП МГ-001</t>
  </si>
  <si>
    <t>65-222-863 ОП МГ-002</t>
  </si>
  <si>
    <t>65-222-863 ОП МГ-003</t>
  </si>
  <si>
    <t>65-222-863 ОП МГ-004</t>
  </si>
  <si>
    <t>65-222-863 ОП МГ-005</t>
  </si>
  <si>
    <t>65-222-863 ОП МГ-006</t>
  </si>
  <si>
    <t>65-222-863 ОП МГ-007</t>
  </si>
  <si>
    <t>65-222-863 ОП МГ-008</t>
  </si>
  <si>
    <t>65-222-863 ОП МГ-009</t>
  </si>
  <si>
    <t>65-222-863 ОП МГ-010</t>
  </si>
  <si>
    <t>65-222-863 ОП МГ-011</t>
  </si>
  <si>
    <t>65-222-863 ОП МГ-012</t>
  </si>
  <si>
    <t>65-222-863 ОП МГ-013</t>
  </si>
  <si>
    <t>65-222-863 ОП МГ-014</t>
  </si>
  <si>
    <t>65-222-863 ОП МГ-015</t>
  </si>
  <si>
    <t>65-222-863 ОП МГ-016</t>
  </si>
  <si>
    <t>65-222-863 ОП МГ-017</t>
  </si>
  <si>
    <t>65-222-863 ОП МГ-018</t>
  </si>
  <si>
    <t>65-222-863 ОП МГ-019</t>
  </si>
  <si>
    <t>65-222-863 ОП МГ-020</t>
  </si>
  <si>
    <t>65-222-863 ОП МГ-021</t>
  </si>
  <si>
    <t>65-222-863 ОП МГ-022</t>
  </si>
  <si>
    <t>65-222-863 ОП МГ-023</t>
  </si>
  <si>
    <t>65-222-863 ОП МГ-024</t>
  </si>
  <si>
    <t>65-222-863 ОП МГ-025</t>
  </si>
  <si>
    <t>65-222-863 ОП МГ-026</t>
  </si>
  <si>
    <t>65-222-863 ОП МГ-027</t>
  </si>
  <si>
    <t>65-222-863 ОП МГ-028</t>
  </si>
  <si>
    <t>65-222-863 ОП МГ-029</t>
  </si>
  <si>
    <t>65-222-865 ОП МГ-001</t>
  </si>
  <si>
    <t>65-222-865 ОП МГ-002</t>
  </si>
  <si>
    <t>65-222-865 ОП МГ-003</t>
  </si>
  <si>
    <t>65-222-865 ОП МГ-004</t>
  </si>
  <si>
    <t>65-222-865 ОП МГ-005</t>
  </si>
  <si>
    <t>65-222-865 ОП МГ-006</t>
  </si>
  <si>
    <t>65-222-865 ОП МГ-007</t>
  </si>
  <si>
    <t>65-222-865 ОП МГ-008</t>
  </si>
  <si>
    <t>65-222-865 ОП МГ-009</t>
  </si>
  <si>
    <t>65-222-865 ОП МГ-010</t>
  </si>
  <si>
    <t>65-222-865 ОП МГ-011</t>
  </si>
  <si>
    <t>65-222-865 ОП МГ-012</t>
  </si>
  <si>
    <t>65-222-865 ОП МГ-013</t>
  </si>
  <si>
    <t>65-222-865 ОП МГ-014</t>
  </si>
  <si>
    <t>65-222-865 ОП МГ-015</t>
  </si>
  <si>
    <t>65-222-865 ОП МГ-016</t>
  </si>
  <si>
    <t>65-222-865 ОП МГ-017</t>
  </si>
  <si>
    <t>65-222-865 ОП МГ-018</t>
  </si>
  <si>
    <t>65-222-865 ОП МГ-019</t>
  </si>
  <si>
    <t>65-222-865 ОП МГ-020</t>
  </si>
  <si>
    <t>65-222-865 ОП МГ-021</t>
  </si>
  <si>
    <t>65-222-865 ОП МГ-022</t>
  </si>
  <si>
    <t>65-222-865 ОП МГ-023</t>
  </si>
  <si>
    <t>65-222-865 ОП МГ-024</t>
  </si>
  <si>
    <t>65-222-865 ОП МГ-025</t>
  </si>
  <si>
    <t>65-222-865 ОП МГ-026</t>
  </si>
  <si>
    <t>65-222-865 ОП МГ-027</t>
  </si>
  <si>
    <t>65-222-865 ОП МГ-028</t>
  </si>
  <si>
    <t>65-222-865 ОП МГ-029</t>
  </si>
  <si>
    <t>65-222-865 ОП МГ-030</t>
  </si>
  <si>
    <t>65-222-865 ОП МГ-031</t>
  </si>
  <si>
    <t>65-222-865 ОП МГ-032</t>
  </si>
  <si>
    <t>65-222-865 ОП МГ-033</t>
  </si>
  <si>
    <t>65-222-865 ОП МГ-034</t>
  </si>
  <si>
    <t>65-222-865 ОП МГ-035</t>
  </si>
  <si>
    <t>65-222-865 ОП МГ-036</t>
  </si>
  <si>
    <t>65-222-865 ОП МГ-037</t>
  </si>
  <si>
    <t>65-222-865 ОП МГ-038</t>
  </si>
  <si>
    <t>65-222-805 ОП МГ-013</t>
  </si>
  <si>
    <t>65-222-805 ОП МГ-001</t>
  </si>
  <si>
    <t>65-222-805 ОП МГ-002</t>
  </si>
  <si>
    <t>65-222-805 ОП МГ-003</t>
  </si>
  <si>
    <t>65-222-805 ОП МГ-004</t>
  </si>
  <si>
    <t>65-222-805 ОП МГ-005</t>
  </si>
  <si>
    <t>65-222-805 ОП МГ-006</t>
  </si>
  <si>
    <t>65-222-805 ОП МГ-007</t>
  </si>
  <si>
    <t>65-222-805 ОП МГ-008</t>
  </si>
  <si>
    <t>65-222-805 ОП МГ-009</t>
  </si>
  <si>
    <t>65-222-805 ОП МГ-010</t>
  </si>
  <si>
    <t>65-222-805 ОП МГ-011</t>
  </si>
  <si>
    <t>65-222-805 ОП МГ-012</t>
  </si>
  <si>
    <t>65-222-805 ОП МГ-014</t>
  </si>
  <si>
    <t>65-222-805 ОП МГ-015</t>
  </si>
  <si>
    <t>65-222-805 ОП МГ-016</t>
  </si>
  <si>
    <t>65-222-805 ОП МГ-017</t>
  </si>
  <si>
    <t>65-222-805 ОП МГ-018</t>
  </si>
  <si>
    <t>65-222-805 ОП МГ-019</t>
  </si>
  <si>
    <t>65-222-805 ОП МГ-020</t>
  </si>
  <si>
    <t>65-222-805 ОП МГ-021</t>
  </si>
  <si>
    <t>65-222-825 ОП МГ-007</t>
  </si>
  <si>
    <t>65-222-825 ОП МГ-008</t>
  </si>
  <si>
    <t>65-222-825 ОП МГ-009</t>
  </si>
  <si>
    <t>65-222-825 ОП МГ-010</t>
  </si>
  <si>
    <t>65-222-825 ОП МГ-011</t>
  </si>
  <si>
    <t>65-222-825 ОП МГ-012</t>
  </si>
  <si>
    <t>65-222-825 ОП МГ-013</t>
  </si>
  <si>
    <t>65-222-825 ОП МГ-014</t>
  </si>
  <si>
    <t>65-222-825 ОП МГ-015</t>
  </si>
  <si>
    <t>65-222-825 ОП МГ-001</t>
  </si>
  <si>
    <t>65-222-825 ОП МГ-002</t>
  </si>
  <si>
    <t>65-222-825 ОП МГ-003</t>
  </si>
  <si>
    <t>65-222-825 ОП МГ-004</t>
  </si>
  <si>
    <t>65-222-825 ОП МГ-005</t>
  </si>
  <si>
    <t>65-222-825 ОП МГ-006</t>
  </si>
  <si>
    <t>65-222-825 ОП МГ-016</t>
  </si>
  <si>
    <t>65-222-825 ОП МГ-017</t>
  </si>
  <si>
    <t>65-222-825 ОП МГ-018</t>
  </si>
  <si>
    <t>65-222-825 ОП МГ-019</t>
  </si>
  <si>
    <t>65-222-825 ОП МГ-020</t>
  </si>
  <si>
    <t>65-222-825 ОП МГ-021</t>
  </si>
  <si>
    <t>65-222-825 ОП МГ-022</t>
  </si>
  <si>
    <t>65-222-825 ОП МГ-023</t>
  </si>
  <si>
    <t>65-222-825 ОП МГ-024</t>
  </si>
  <si>
    <t>65-222-825 ОП МГ-025</t>
  </si>
  <si>
    <t>838,00</t>
  </si>
  <si>
    <t>850,00</t>
  </si>
  <si>
    <t>255,00</t>
  </si>
  <si>
    <t>1300,00</t>
  </si>
  <si>
    <t>1125,00</t>
  </si>
  <si>
    <t>704,00</t>
  </si>
  <si>
    <t>1040,00</t>
  </si>
  <si>
    <t>1395,00</t>
  </si>
  <si>
    <t>2293,00</t>
  </si>
  <si>
    <t>1742,00</t>
  </si>
  <si>
    <t>2036,00</t>
  </si>
  <si>
    <t>257,00</t>
  </si>
  <si>
    <t>557,00</t>
  </si>
  <si>
    <t>715,00</t>
  </si>
  <si>
    <t>2955,00</t>
  </si>
  <si>
    <t>388,00</t>
  </si>
  <si>
    <t>678,00</t>
  </si>
  <si>
    <t>1126,00</t>
  </si>
  <si>
    <t>1108,00</t>
  </si>
  <si>
    <t>968,00</t>
  </si>
  <si>
    <t>743,00</t>
  </si>
  <si>
    <t>610,00</t>
  </si>
  <si>
    <t>732,00</t>
  </si>
  <si>
    <t>617,00</t>
  </si>
  <si>
    <t>952,00</t>
  </si>
  <si>
    <t>1313,00</t>
  </si>
  <si>
    <t>468,00</t>
  </si>
  <si>
    <t>274,00</t>
  </si>
  <si>
    <t>225,00</t>
  </si>
  <si>
    <t>3161,00</t>
  </si>
  <si>
    <t>1480,00</t>
  </si>
  <si>
    <t>1400,00</t>
  </si>
  <si>
    <t>1477,00</t>
  </si>
  <si>
    <t>1382,00</t>
  </si>
  <si>
    <t>860,00</t>
  </si>
  <si>
    <t>520,00</t>
  </si>
  <si>
    <t>1308,00</t>
  </si>
  <si>
    <t>347,00</t>
  </si>
  <si>
    <t>127,00</t>
  </si>
  <si>
    <t>879,00</t>
  </si>
  <si>
    <t>107,00</t>
  </si>
  <si>
    <t>296,00</t>
  </si>
  <si>
    <t>ПРОТЯЖЕННОСТЬ, м</t>
  </si>
  <si>
    <t>254,00</t>
  </si>
  <si>
    <t>1094,00</t>
  </si>
  <si>
    <t>780,00</t>
  </si>
  <si>
    <t>392,00</t>
  </si>
  <si>
    <t>817,00</t>
  </si>
  <si>
    <t>452,00</t>
  </si>
  <si>
    <t>811,00</t>
  </si>
  <si>
    <t>527,00</t>
  </si>
  <si>
    <t>344,00</t>
  </si>
  <si>
    <t>160,00</t>
  </si>
  <si>
    <t>538,00</t>
  </si>
  <si>
    <t>144,00</t>
  </si>
  <si>
    <t>240,00</t>
  </si>
  <si>
    <t>226,00</t>
  </si>
  <si>
    <t>1897,00</t>
  </si>
  <si>
    <t>1185,00</t>
  </si>
  <si>
    <t>164,00</t>
  </si>
  <si>
    <t>140,00</t>
  </si>
  <si>
    <t>161,00</t>
  </si>
  <si>
    <t>192,00</t>
  </si>
  <si>
    <t>1129,00</t>
  </si>
  <si>
    <t>1387,00</t>
  </si>
  <si>
    <t>546,00</t>
  </si>
  <si>
    <t>856,00</t>
  </si>
  <si>
    <t>747,00</t>
  </si>
  <si>
    <t>1425,00</t>
  </si>
  <si>
    <t>2571,00</t>
  </si>
  <si>
    <t>222,00</t>
  </si>
  <si>
    <t>875,00</t>
  </si>
  <si>
    <t>393,00</t>
  </si>
  <si>
    <t>395,00</t>
  </si>
  <si>
    <t>476,00</t>
  </si>
  <si>
    <t>775,00</t>
  </si>
  <si>
    <t>843,00</t>
  </si>
  <si>
    <t>2138,00</t>
  </si>
  <si>
    <t>1101,00</t>
  </si>
  <si>
    <t>1254,00</t>
  </si>
  <si>
    <t>1465,00</t>
  </si>
  <si>
    <t>1252,00</t>
  </si>
  <si>
    <t>автодорога «д. Соколова - д. Черноскутова»</t>
  </si>
  <si>
    <t>Автомобильная дорога Р-354 Екатеринбург – Шадринск – Курган на участке (км 87+776 - км 92+000, км 106+974 – км 125+156 )</t>
  </si>
  <si>
    <t>65-222-880 ОП МГ-032</t>
  </si>
  <si>
    <t xml:space="preserve">ул. Полевая </t>
  </si>
  <si>
    <t>проезд ул. Советская - ул. Молодежная</t>
  </si>
  <si>
    <t>проезд ул. Советская (120-132)</t>
  </si>
  <si>
    <t>Проезд ул. Дмитриева (1-13)</t>
  </si>
  <si>
    <t>пер. Земленичный</t>
  </si>
  <si>
    <t>пер. Солнечный</t>
  </si>
  <si>
    <t>ул. Привольная</t>
  </si>
  <si>
    <t>ул. Виктора Дубынина</t>
  </si>
  <si>
    <t>65-222-850 ОП МГ-022</t>
  </si>
  <si>
    <t>65-222-870 ОП МГ-015</t>
  </si>
  <si>
    <t>65-222-870 ОП МГ-016</t>
  </si>
  <si>
    <t>65-222-870 ОП МГ-017</t>
  </si>
  <si>
    <t>автодорога от с. Клевакинское до а/д             «с. Покровское – г. Богданович»</t>
  </si>
  <si>
    <t>Площадь покрытия, (тыс.м²)</t>
  </si>
  <si>
    <t>дорога к кладбищу</t>
  </si>
  <si>
    <t>65-222-845 ОП МГ-033</t>
  </si>
  <si>
    <t>65-222-845 ОП МГ-034</t>
  </si>
  <si>
    <t>65-222-845 ОП МГ-035</t>
  </si>
  <si>
    <t>65-222-873 ОП МГ-020</t>
  </si>
  <si>
    <t>ул.Дорожников</t>
  </si>
  <si>
    <t>Переулок  Ленина</t>
  </si>
  <si>
    <t>пер. Клубный</t>
  </si>
  <si>
    <t>ул.Рассветная</t>
  </si>
  <si>
    <t>пер. Карла Маркса</t>
  </si>
  <si>
    <t>пер. Механизаторов</t>
  </si>
  <si>
    <t>пер. Ворошилова</t>
  </si>
  <si>
    <t>пер.Кирова</t>
  </si>
  <si>
    <t>пер.Клинова</t>
  </si>
  <si>
    <t>пер. Ленина</t>
  </si>
  <si>
    <t>пер. Свердлова</t>
  </si>
  <si>
    <t>пер. Советский</t>
  </si>
  <si>
    <t>ул. Промышленная</t>
  </si>
  <si>
    <t>ул.Владимира Высоцкого</t>
  </si>
  <si>
    <t>ул.Летняя</t>
  </si>
  <si>
    <t>ул. Больничный городок</t>
  </si>
  <si>
    <t>ул.Садовая</t>
  </si>
  <si>
    <t>ул.Полевая</t>
  </si>
  <si>
    <t>ул.Зеленая</t>
  </si>
  <si>
    <t>ул.Луговая</t>
  </si>
  <si>
    <t>ул. Терентьева</t>
  </si>
  <si>
    <t>ул. Авиаоторов</t>
  </si>
  <si>
    <t>ул.8 Марта</t>
  </si>
  <si>
    <t>ул. Вознесенская</t>
  </si>
  <si>
    <t>ул. Александровская</t>
  </si>
  <si>
    <t>ул. Парниковая</t>
  </si>
  <si>
    <t>65-22-880 ОП МГ-025</t>
  </si>
  <si>
    <t>65-22-880 ОП МГ-026</t>
  </si>
  <si>
    <t>65-22-880 ОП МГ-027</t>
  </si>
  <si>
    <t>65-22-880 ОП МГ-028</t>
  </si>
  <si>
    <t>65-222-880 ОП МГ-020</t>
  </si>
  <si>
    <t>65-222-880 ОП МГ-021</t>
  </si>
  <si>
    <t>65-222-880 ОП МГ-022</t>
  </si>
  <si>
    <t>65-222-880 ОП МГ-023</t>
  </si>
  <si>
    <t>65-222-845 ОП МГ-036</t>
  </si>
  <si>
    <t>65-222-845 ОП МГ-037</t>
  </si>
  <si>
    <t>65-222-845 ОП МГ-038</t>
  </si>
  <si>
    <t>65-222-880 ОП МГ-024</t>
  </si>
  <si>
    <t>пер. между ул. Абрамова и автодорогой "Черемхово - Черноусова"</t>
  </si>
  <si>
    <t>пер. 1 Мая и ул. Трубников</t>
  </si>
  <si>
    <t>пер. между ул. Бажова и ул. Ленинан</t>
  </si>
  <si>
    <t>пер. ул. Калинина (к вновь построеным домам)</t>
  </si>
  <si>
    <t>пер. между ул. Гагарина и ул. Андропова</t>
  </si>
  <si>
    <t>пер. ул. Ясная и ул. Покровская(вновь построенные дома)</t>
  </si>
  <si>
    <t>подъезд к ж/д переезду 115 км</t>
  </si>
  <si>
    <t>пер. между ул. Кирова и ул. Радужная</t>
  </si>
  <si>
    <t>подъезд к ж/д переезду 279км</t>
  </si>
  <si>
    <t>ул.Железнодорожная</t>
  </si>
  <si>
    <t>ул.Ясная</t>
  </si>
  <si>
    <t>ул.Солнечная</t>
  </si>
  <si>
    <t>ул.Светлая</t>
  </si>
  <si>
    <t>ул.Звездная</t>
  </si>
  <si>
    <t>пер. Вишневый</t>
  </si>
  <si>
    <t>ул.Белинского</t>
  </si>
  <si>
    <t>ул. Ломоносова</t>
  </si>
  <si>
    <t>дорога до  ст. Травянская</t>
  </si>
  <si>
    <t>ул. Темновая</t>
  </si>
  <si>
    <t>пер. Никольский</t>
  </si>
  <si>
    <t>ул.Лесничество</t>
  </si>
  <si>
    <t>65-222-820 ОП МГ-001</t>
  </si>
  <si>
    <t>автодорога "с. Колчедан - д. Соколова - а/д "г.Екатеринбург-г.Шадринск - г. Курган"</t>
  </si>
  <si>
    <t>от а/д "Подъезд к д. Щербакова" к д. Ключики</t>
  </si>
  <si>
    <t>66АЕ609367                              66-66-03/087/2012-392</t>
  </si>
  <si>
    <t xml:space="preserve">грунт </t>
  </si>
  <si>
    <t xml:space="preserve">Утвержден Постановлением Главы Каменского городского округа   от 23.12.2021 № 2194  "Об утверждении перечня автомобильных дорог общего пользования местного значения муниципального образования «Каменский городской округ"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</si>
</sst>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1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rgb="FFFF000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sz val="14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8"/>
      <color rgb="FF00B050"/>
      <name val="Times New Roman"/>
      <family val="1"/>
      <charset val="204"/>
    </font>
    <font>
      <sz val="11"/>
      <color rgb="FF00B050"/>
      <name val="Calibri"/>
      <family val="2"/>
      <scheme val="minor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scheme val="minor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0"/>
      <name val="Calibri"/>
      <family val="2"/>
      <scheme val="minor"/>
    </font>
    <font>
      <b/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2">
    <xf numFmtId="0" fontId="0" fillId="0" borderId="0" xfId="0"/>
    <xf numFmtId="0" fontId="0" fillId="0" borderId="1" xfId="0" applyBorder="1"/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0" xfId="0" applyFill="1"/>
    <xf numFmtId="0" fontId="0" fillId="0" borderId="0" xfId="0" applyFill="1" applyAlignment="1"/>
    <xf numFmtId="0" fontId="0" fillId="0" borderId="0" xfId="0" applyFont="1"/>
    <xf numFmtId="0" fontId="7" fillId="0" borderId="0" xfId="0" applyFont="1"/>
    <xf numFmtId="0" fontId="2" fillId="0" borderId="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0" xfId="0" applyFont="1"/>
    <xf numFmtId="0" fontId="2" fillId="0" borderId="13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10" fillId="0" borderId="0" xfId="0" applyFont="1"/>
    <xf numFmtId="0" fontId="7" fillId="0" borderId="0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65" fontId="12" fillId="0" borderId="0" xfId="0" applyNumberFormat="1" applyFont="1" applyFill="1" applyBorder="1" applyAlignment="1">
      <alignment horizontal="center" vertical="top" wrapText="1"/>
    </xf>
    <xf numFmtId="165" fontId="12" fillId="0" borderId="0" xfId="0" applyNumberFormat="1" applyFont="1" applyFill="1" applyAlignment="1">
      <alignment horizontal="center" vertical="top" wrapText="1"/>
    </xf>
    <xf numFmtId="0" fontId="2" fillId="0" borderId="1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165" fontId="15" fillId="0" borderId="16" xfId="0" applyNumberFormat="1" applyFont="1" applyFill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165" fontId="7" fillId="0" borderId="0" xfId="0" applyNumberFormat="1" applyFont="1" applyFill="1" applyAlignment="1">
      <alignment horizontal="center"/>
    </xf>
    <xf numFmtId="0" fontId="7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/>
    <xf numFmtId="0" fontId="2" fillId="0" borderId="1" xfId="0" applyFont="1" applyFill="1" applyBorder="1" applyAlignment="1">
      <alignment vertical="center"/>
    </xf>
    <xf numFmtId="0" fontId="7" fillId="0" borderId="0" xfId="0" applyFont="1" applyFill="1"/>
    <xf numFmtId="0" fontId="16" fillId="0" borderId="1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center" vertical="top" wrapText="1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165" fontId="8" fillId="0" borderId="1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left" vertical="center" wrapText="1"/>
    </xf>
    <xf numFmtId="0" fontId="2" fillId="0" borderId="13" xfId="0" applyFont="1" applyBorder="1" applyAlignment="1"/>
    <xf numFmtId="0" fontId="2" fillId="0" borderId="8" xfId="0" applyFont="1" applyBorder="1" applyAlignment="1">
      <alignment horizontal="center"/>
    </xf>
    <xf numFmtId="2" fontId="2" fillId="3" borderId="2" xfId="0" applyNumberFormat="1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center"/>
    </xf>
    <xf numFmtId="0" fontId="11" fillId="2" borderId="15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165" fontId="11" fillId="0" borderId="14" xfId="0" applyNumberFormat="1" applyFont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0" fontId="15" fillId="0" borderId="25" xfId="0" applyFont="1" applyBorder="1" applyAlignment="1">
      <alignment horizontal="left" vertical="center" wrapText="1"/>
    </xf>
    <xf numFmtId="0" fontId="15" fillId="0" borderId="34" xfId="0" applyFont="1" applyBorder="1" applyAlignment="1">
      <alignment horizontal="left" vertical="center" wrapText="1"/>
    </xf>
    <xf numFmtId="165" fontId="19" fillId="0" borderId="0" xfId="0" applyNumberFormat="1" applyFont="1" applyFill="1" applyAlignment="1">
      <alignment horizontal="center"/>
    </xf>
    <xf numFmtId="0" fontId="7" fillId="0" borderId="0" xfId="0" applyFont="1" applyBorder="1"/>
    <xf numFmtId="0" fontId="7" fillId="0" borderId="1" xfId="0" applyFont="1" applyBorder="1"/>
    <xf numFmtId="165" fontId="8" fillId="0" borderId="3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7" fillId="0" borderId="2" xfId="0" applyFont="1" applyFill="1" applyBorder="1"/>
    <xf numFmtId="165" fontId="8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65" fontId="11" fillId="0" borderId="3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2" fontId="13" fillId="0" borderId="4" xfId="0" applyNumberFormat="1" applyFont="1" applyBorder="1" applyAlignment="1">
      <alignment horizontal="center" vertical="center" wrapText="1"/>
    </xf>
    <xf numFmtId="2" fontId="13" fillId="0" borderId="11" xfId="0" applyNumberFormat="1" applyFont="1" applyBorder="1" applyAlignment="1">
      <alignment horizontal="center" vertical="center" wrapText="1"/>
    </xf>
    <xf numFmtId="2" fontId="13" fillId="0" borderId="6" xfId="0" applyNumberFormat="1" applyFont="1" applyBorder="1" applyAlignment="1">
      <alignment horizontal="center" vertical="center" wrapText="1"/>
    </xf>
    <xf numFmtId="2" fontId="13" fillId="0" borderId="0" xfId="0" applyNumberFormat="1" applyFont="1" applyBorder="1" applyAlignment="1">
      <alignment horizontal="center" vertical="center" wrapText="1"/>
    </xf>
    <xf numFmtId="2" fontId="13" fillId="0" borderId="8" xfId="0" applyNumberFormat="1" applyFont="1" applyBorder="1" applyAlignment="1">
      <alignment horizontal="center" vertical="center" wrapText="1"/>
    </xf>
    <xf numFmtId="2" fontId="13" fillId="0" borderId="12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165" fontId="2" fillId="0" borderId="10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8" fillId="0" borderId="6" xfId="0" applyFont="1" applyBorder="1" applyAlignment="1">
      <alignment horizontal="center" vertical="center"/>
    </xf>
    <xf numFmtId="2" fontId="2" fillId="3" borderId="10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165" fontId="11" fillId="0" borderId="2" xfId="0" applyNumberFormat="1" applyFont="1" applyBorder="1" applyAlignment="1">
      <alignment horizontal="center" vertical="center" wrapText="1"/>
    </xf>
    <xf numFmtId="165" fontId="11" fillId="0" borderId="3" xfId="0" applyNumberFormat="1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65" fontId="20" fillId="0" borderId="2" xfId="0" applyNumberFormat="1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165" fontId="11" fillId="0" borderId="3" xfId="0" applyNumberFormat="1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165" fontId="11" fillId="0" borderId="10" xfId="0" applyNumberFormat="1" applyFont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/>
    </xf>
    <xf numFmtId="2" fontId="2" fillId="3" borderId="5" xfId="0" applyNumberFormat="1" applyFont="1" applyFill="1" applyBorder="1" applyAlignment="1">
      <alignment horizontal="center" vertical="center" wrapText="1"/>
    </xf>
    <xf numFmtId="2" fontId="2" fillId="3" borderId="9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10" xfId="0" applyNumberFormat="1" applyFont="1" applyFill="1" applyBorder="1" applyAlignment="1">
      <alignment horizontal="center" vertical="center"/>
    </xf>
    <xf numFmtId="165" fontId="13" fillId="0" borderId="3" xfId="0" applyNumberFormat="1" applyFont="1" applyFill="1" applyBorder="1" applyAlignment="1">
      <alignment horizontal="center" vertical="center"/>
    </xf>
    <xf numFmtId="2" fontId="13" fillId="0" borderId="5" xfId="0" applyNumberFormat="1" applyFont="1" applyBorder="1" applyAlignment="1">
      <alignment horizontal="center" vertical="center" wrapText="1"/>
    </xf>
    <xf numFmtId="2" fontId="13" fillId="0" borderId="7" xfId="0" applyNumberFormat="1" applyFont="1" applyBorder="1" applyAlignment="1">
      <alignment horizontal="center" vertical="center" wrapText="1"/>
    </xf>
    <xf numFmtId="2" fontId="13" fillId="0" borderId="33" xfId="0" applyNumberFormat="1" applyFont="1" applyBorder="1" applyAlignment="1">
      <alignment horizontal="center" vertical="center" wrapText="1"/>
    </xf>
    <xf numFmtId="2" fontId="13" fillId="0" borderId="32" xfId="0" applyNumberFormat="1" applyFont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/>
    </xf>
    <xf numFmtId="165" fontId="13" fillId="0" borderId="10" xfId="0" applyNumberFormat="1" applyFont="1" applyBorder="1" applyAlignment="1">
      <alignment horizontal="center" vertical="center"/>
    </xf>
    <xf numFmtId="165" fontId="13" fillId="0" borderId="3" xfId="0" applyNumberFormat="1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165" fontId="15" fillId="0" borderId="2" xfId="0" applyNumberFormat="1" applyFont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2" fontId="13" fillId="0" borderId="9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6" xfId="0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165" fontId="13" fillId="0" borderId="11" xfId="0" applyNumberFormat="1" applyFont="1" applyFill="1" applyBorder="1" applyAlignment="1">
      <alignment horizontal="center" vertical="center" wrapText="1"/>
    </xf>
    <xf numFmtId="165" fontId="13" fillId="0" borderId="0" xfId="0" applyNumberFormat="1" applyFont="1" applyFill="1" applyBorder="1" applyAlignment="1">
      <alignment horizontal="center" vertical="center" wrapText="1"/>
    </xf>
    <xf numFmtId="165" fontId="13" fillId="0" borderId="12" xfId="0" applyNumberFormat="1" applyFont="1" applyFill="1" applyBorder="1" applyAlignment="1">
      <alignment horizontal="center" vertical="center" wrapText="1"/>
    </xf>
    <xf numFmtId="165" fontId="19" fillId="0" borderId="2" xfId="0" applyNumberFormat="1" applyFont="1" applyFill="1" applyBorder="1" applyAlignment="1">
      <alignment horizontal="center" vertical="center"/>
    </xf>
    <xf numFmtId="165" fontId="19" fillId="0" borderId="3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11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2" fontId="2" fillId="0" borderId="12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165" fontId="15" fillId="0" borderId="19" xfId="0" applyNumberFormat="1" applyFont="1" applyFill="1" applyBorder="1" applyAlignment="1">
      <alignment horizontal="center" vertical="center"/>
    </xf>
    <xf numFmtId="165" fontId="15" fillId="0" borderId="20" xfId="0" applyNumberFormat="1" applyFont="1" applyFill="1" applyBorder="1" applyAlignment="1">
      <alignment horizontal="center" vertical="center"/>
    </xf>
    <xf numFmtId="2" fontId="15" fillId="0" borderId="28" xfId="0" applyNumberFormat="1" applyFont="1" applyBorder="1" applyAlignment="1">
      <alignment horizontal="center" vertical="center"/>
    </xf>
    <xf numFmtId="2" fontId="15" fillId="0" borderId="29" xfId="0" applyNumberFormat="1" applyFont="1" applyBorder="1" applyAlignment="1">
      <alignment horizontal="center" vertical="center"/>
    </xf>
    <xf numFmtId="2" fontId="15" fillId="0" borderId="30" xfId="0" applyNumberFormat="1" applyFont="1" applyBorder="1" applyAlignment="1">
      <alignment horizontal="center" vertical="center"/>
    </xf>
    <xf numFmtId="2" fontId="15" fillId="0" borderId="7" xfId="0" applyNumberFormat="1" applyFont="1" applyBorder="1" applyAlignment="1">
      <alignment horizontal="center" vertical="center"/>
    </xf>
    <xf numFmtId="2" fontId="15" fillId="0" borderId="31" xfId="0" applyNumberFormat="1" applyFont="1" applyBorder="1" applyAlignment="1">
      <alignment horizontal="center" vertical="center"/>
    </xf>
    <xf numFmtId="2" fontId="15" fillId="0" borderId="32" xfId="0" applyNumberFormat="1" applyFont="1" applyBorder="1" applyAlignment="1">
      <alignment horizontal="center" vertical="center"/>
    </xf>
    <xf numFmtId="2" fontId="15" fillId="0" borderId="28" xfId="0" applyNumberFormat="1" applyFont="1" applyBorder="1" applyAlignment="1">
      <alignment horizontal="center" vertical="center" wrapText="1"/>
    </xf>
    <xf numFmtId="2" fontId="15" fillId="0" borderId="29" xfId="0" applyNumberFormat="1" applyFont="1" applyBorder="1" applyAlignment="1">
      <alignment horizontal="center" vertical="center" wrapText="1"/>
    </xf>
    <xf numFmtId="2" fontId="15" fillId="0" borderId="30" xfId="0" applyNumberFormat="1" applyFont="1" applyBorder="1" applyAlignment="1">
      <alignment horizontal="center" vertical="center" wrapText="1"/>
    </xf>
    <xf numFmtId="2" fontId="15" fillId="0" borderId="7" xfId="0" applyNumberFormat="1" applyFont="1" applyBorder="1" applyAlignment="1">
      <alignment horizontal="center" vertical="center" wrapText="1"/>
    </xf>
    <xf numFmtId="2" fontId="15" fillId="0" borderId="31" xfId="0" applyNumberFormat="1" applyFont="1" applyBorder="1" applyAlignment="1">
      <alignment horizontal="center" vertical="center" wrapText="1"/>
    </xf>
    <xf numFmtId="2" fontId="15" fillId="0" borderId="32" xfId="0" applyNumberFormat="1" applyFont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2" fontId="13" fillId="0" borderId="6" xfId="0" applyNumberFormat="1" applyFont="1" applyFill="1" applyBorder="1" applyAlignment="1">
      <alignment horizontal="center" vertical="center" wrapText="1"/>
    </xf>
    <xf numFmtId="2" fontId="13" fillId="0" borderId="7" xfId="0" applyNumberFormat="1" applyFont="1" applyFill="1" applyBorder="1" applyAlignment="1">
      <alignment horizontal="center" vertical="center" wrapText="1"/>
    </xf>
    <xf numFmtId="2" fontId="13" fillId="0" borderId="8" xfId="0" applyNumberFormat="1" applyFont="1" applyFill="1" applyBorder="1" applyAlignment="1">
      <alignment horizontal="center" vertical="center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2" fontId="13" fillId="0" borderId="11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 wrapText="1"/>
    </xf>
    <xf numFmtId="2" fontId="13" fillId="0" borderId="12" xfId="0" applyNumberFormat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center" wrapText="1"/>
    </xf>
    <xf numFmtId="2" fontId="2" fillId="3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P1565"/>
  <sheetViews>
    <sheetView tabSelected="1" view="pageBreakPreview" zoomScaleNormal="100" zoomScaleSheetLayoutView="100" workbookViewId="0">
      <selection activeCell="F1" sqref="F1:I6"/>
    </sheetView>
  </sheetViews>
  <sheetFormatPr defaultRowHeight="15" x14ac:dyDescent="0.25"/>
  <cols>
    <col min="1" max="1" width="11.5703125" style="148" customWidth="1"/>
    <col min="2" max="2" width="21" style="55" customWidth="1"/>
    <col min="3" max="3" width="14.7109375" style="92" customWidth="1"/>
    <col min="4" max="4" width="18.5703125" style="17" hidden="1" customWidth="1"/>
    <col min="5" max="5" width="15.140625" style="28" customWidth="1"/>
    <col min="6" max="6" width="14.140625" style="17" customWidth="1"/>
    <col min="7" max="7" width="14.140625" style="29" customWidth="1"/>
    <col min="8" max="8" width="22.140625" style="94" customWidth="1"/>
    <col min="9" max="9" width="24.140625" style="33" bestFit="1" customWidth="1"/>
  </cols>
  <sheetData>
    <row r="1" spans="1:9" ht="15" customHeight="1" x14ac:dyDescent="0.25">
      <c r="A1" s="16"/>
      <c r="B1" s="51"/>
      <c r="C1" s="52"/>
      <c r="D1" s="53"/>
      <c r="E1" s="18"/>
      <c r="F1" s="323" t="s">
        <v>1036</v>
      </c>
      <c r="G1" s="323"/>
      <c r="H1" s="323"/>
      <c r="I1" s="323"/>
    </row>
    <row r="2" spans="1:9" ht="15" customHeight="1" x14ac:dyDescent="0.25">
      <c r="A2" s="16"/>
      <c r="B2" s="54"/>
      <c r="C2" s="52"/>
      <c r="D2" s="16"/>
      <c r="E2" s="18"/>
      <c r="F2" s="323"/>
      <c r="G2" s="323"/>
      <c r="H2" s="323"/>
      <c r="I2" s="323"/>
    </row>
    <row r="3" spans="1:9" ht="15" customHeight="1" x14ac:dyDescent="0.25">
      <c r="A3" s="16"/>
      <c r="B3" s="54"/>
      <c r="C3" s="52"/>
      <c r="D3" s="16"/>
      <c r="E3" s="18"/>
      <c r="F3" s="323"/>
      <c r="G3" s="323"/>
      <c r="H3" s="323"/>
      <c r="I3" s="323"/>
    </row>
    <row r="4" spans="1:9" ht="15" customHeight="1" x14ac:dyDescent="0.25">
      <c r="A4" s="16"/>
      <c r="B4" s="16"/>
      <c r="C4" s="52"/>
      <c r="D4" s="16"/>
      <c r="E4" s="18"/>
      <c r="F4" s="323"/>
      <c r="G4" s="323"/>
      <c r="H4" s="323"/>
      <c r="I4" s="323"/>
    </row>
    <row r="5" spans="1:9" ht="18.75" customHeight="1" x14ac:dyDescent="0.25">
      <c r="A5" s="16"/>
      <c r="B5" s="16"/>
      <c r="C5" s="52"/>
      <c r="D5" s="16"/>
      <c r="E5" s="18"/>
      <c r="F5" s="323"/>
      <c r="G5" s="323"/>
      <c r="H5" s="323"/>
      <c r="I5" s="323"/>
    </row>
    <row r="6" spans="1:9" ht="15" hidden="1" customHeight="1" x14ac:dyDescent="0.25">
      <c r="C6" s="52"/>
      <c r="E6" s="19"/>
      <c r="F6" s="323"/>
      <c r="G6" s="323"/>
      <c r="H6" s="323"/>
      <c r="I6" s="323"/>
    </row>
    <row r="7" spans="1:9" ht="66.75" customHeight="1" x14ac:dyDescent="0.25">
      <c r="A7" s="324" t="s">
        <v>386</v>
      </c>
      <c r="B7" s="324"/>
      <c r="C7" s="324"/>
      <c r="D7" s="324"/>
      <c r="E7" s="324"/>
      <c r="F7" s="324"/>
      <c r="G7" s="324"/>
      <c r="H7" s="324"/>
      <c r="I7" s="324"/>
    </row>
    <row r="8" spans="1:9" ht="35.25" customHeight="1" x14ac:dyDescent="0.25">
      <c r="A8" s="152" t="s">
        <v>12</v>
      </c>
      <c r="B8" s="23" t="s">
        <v>13</v>
      </c>
      <c r="C8" s="48" t="s">
        <v>966</v>
      </c>
      <c r="D8" s="49" t="s">
        <v>910</v>
      </c>
      <c r="E8" s="118" t="s">
        <v>14</v>
      </c>
      <c r="F8" s="117" t="s">
        <v>15</v>
      </c>
      <c r="G8" s="46" t="s">
        <v>16</v>
      </c>
      <c r="H8" s="46" t="s">
        <v>297</v>
      </c>
      <c r="I8" s="21" t="s">
        <v>396</v>
      </c>
    </row>
    <row r="9" spans="1:9" ht="15" customHeight="1" x14ac:dyDescent="0.25">
      <c r="A9" s="157">
        <v>1</v>
      </c>
      <c r="B9" s="191" t="s">
        <v>951</v>
      </c>
      <c r="C9" s="175">
        <v>158.97</v>
      </c>
      <c r="D9" s="179" t="s">
        <v>876</v>
      </c>
      <c r="E9" s="213">
        <v>22710</v>
      </c>
      <c r="F9" s="211" t="s">
        <v>23</v>
      </c>
      <c r="G9" s="166" t="s">
        <v>288</v>
      </c>
      <c r="H9" s="204" t="s">
        <v>271</v>
      </c>
      <c r="I9" s="189" t="s">
        <v>952</v>
      </c>
    </row>
    <row r="10" spans="1:9" ht="54" customHeight="1" x14ac:dyDescent="0.25">
      <c r="A10" s="159"/>
      <c r="B10" s="192"/>
      <c r="C10" s="176"/>
      <c r="D10" s="180"/>
      <c r="E10" s="214"/>
      <c r="F10" s="212"/>
      <c r="G10" s="167"/>
      <c r="H10" s="317"/>
      <c r="I10" s="190"/>
    </row>
    <row r="11" spans="1:9" ht="22.5" customHeight="1" x14ac:dyDescent="0.25">
      <c r="A11" s="182" t="s">
        <v>18</v>
      </c>
      <c r="B11" s="231"/>
      <c r="C11" s="173">
        <f>C9</f>
        <v>158.97</v>
      </c>
      <c r="D11" s="35"/>
      <c r="E11" s="270">
        <f>E9</f>
        <v>22710</v>
      </c>
      <c r="F11" s="326" t="s">
        <v>23</v>
      </c>
      <c r="G11" s="166" t="s">
        <v>288</v>
      </c>
      <c r="H11" s="268">
        <f>E11</f>
        <v>22710</v>
      </c>
      <c r="I11" s="239"/>
    </row>
    <row r="12" spans="1:9" x14ac:dyDescent="0.25">
      <c r="A12" s="184"/>
      <c r="B12" s="232"/>
      <c r="C12" s="173"/>
      <c r="D12" s="36"/>
      <c r="E12" s="271"/>
      <c r="F12" s="327"/>
      <c r="G12" s="167"/>
      <c r="H12" s="269"/>
      <c r="I12" s="241"/>
    </row>
    <row r="13" spans="1:9" ht="21" customHeight="1" x14ac:dyDescent="0.25">
      <c r="A13" s="314" t="s">
        <v>239</v>
      </c>
      <c r="B13" s="315"/>
      <c r="C13" s="315"/>
      <c r="D13" s="315"/>
      <c r="E13" s="315"/>
      <c r="F13" s="315"/>
      <c r="G13" s="315"/>
      <c r="H13" s="315"/>
      <c r="I13" s="316"/>
    </row>
    <row r="14" spans="1:9" ht="15" customHeight="1" x14ac:dyDescent="0.25">
      <c r="A14" s="228" t="s">
        <v>17</v>
      </c>
      <c r="B14" s="229"/>
      <c r="C14" s="229"/>
      <c r="D14" s="229"/>
      <c r="E14" s="229"/>
      <c r="F14" s="229"/>
      <c r="G14" s="229"/>
      <c r="H14" s="229"/>
      <c r="I14" s="230"/>
    </row>
    <row r="15" spans="1:9" ht="15" customHeight="1" x14ac:dyDescent="0.25">
      <c r="A15" s="169">
        <v>2</v>
      </c>
      <c r="B15" s="160" t="s">
        <v>0</v>
      </c>
      <c r="C15" s="175">
        <v>13.71</v>
      </c>
      <c r="D15" s="179" t="s">
        <v>876</v>
      </c>
      <c r="E15" s="213">
        <v>3485</v>
      </c>
      <c r="F15" s="211" t="s">
        <v>1</v>
      </c>
      <c r="G15" s="166" t="s">
        <v>273</v>
      </c>
      <c r="H15" s="204" t="s">
        <v>271</v>
      </c>
      <c r="I15" s="189" t="s">
        <v>397</v>
      </c>
    </row>
    <row r="16" spans="1:9" x14ac:dyDescent="0.25">
      <c r="A16" s="169"/>
      <c r="B16" s="160"/>
      <c r="C16" s="176"/>
      <c r="D16" s="180"/>
      <c r="E16" s="214"/>
      <c r="F16" s="212"/>
      <c r="G16" s="167"/>
      <c r="H16" s="317"/>
      <c r="I16" s="190"/>
    </row>
    <row r="17" spans="1:9" ht="15" customHeight="1" x14ac:dyDescent="0.25">
      <c r="A17" s="169">
        <v>3</v>
      </c>
      <c r="B17" s="160" t="s">
        <v>2</v>
      </c>
      <c r="C17" s="175">
        <v>3.472</v>
      </c>
      <c r="D17" s="179" t="s">
        <v>868</v>
      </c>
      <c r="E17" s="174">
        <v>838</v>
      </c>
      <c r="F17" s="170" t="s">
        <v>1</v>
      </c>
      <c r="G17" s="166" t="s">
        <v>273</v>
      </c>
      <c r="H17" s="204" t="s">
        <v>271</v>
      </c>
      <c r="I17" s="189" t="s">
        <v>617</v>
      </c>
    </row>
    <row r="18" spans="1:9" x14ac:dyDescent="0.25">
      <c r="A18" s="169"/>
      <c r="B18" s="160"/>
      <c r="C18" s="176"/>
      <c r="D18" s="180"/>
      <c r="E18" s="174"/>
      <c r="F18" s="170"/>
      <c r="G18" s="167"/>
      <c r="H18" s="317"/>
      <c r="I18" s="190"/>
    </row>
    <row r="19" spans="1:9" ht="15" customHeight="1" x14ac:dyDescent="0.25">
      <c r="A19" s="169">
        <v>4</v>
      </c>
      <c r="B19" s="160" t="s">
        <v>3</v>
      </c>
      <c r="C19" s="175">
        <v>3.294</v>
      </c>
      <c r="D19" s="179" t="s">
        <v>869</v>
      </c>
      <c r="E19" s="174">
        <v>850</v>
      </c>
      <c r="F19" s="170" t="s">
        <v>1</v>
      </c>
      <c r="G19" s="166" t="s">
        <v>273</v>
      </c>
      <c r="H19" s="204" t="s">
        <v>271</v>
      </c>
      <c r="I19" s="155" t="s">
        <v>618</v>
      </c>
    </row>
    <row r="20" spans="1:9" x14ac:dyDescent="0.25">
      <c r="A20" s="169"/>
      <c r="B20" s="160"/>
      <c r="C20" s="176"/>
      <c r="D20" s="180"/>
      <c r="E20" s="174"/>
      <c r="F20" s="170"/>
      <c r="G20" s="167"/>
      <c r="H20" s="317"/>
      <c r="I20" s="398"/>
    </row>
    <row r="21" spans="1:9" ht="15" customHeight="1" x14ac:dyDescent="0.25">
      <c r="A21" s="169">
        <v>5</v>
      </c>
      <c r="B21" s="160" t="s">
        <v>4</v>
      </c>
      <c r="C21" s="175">
        <v>1.02</v>
      </c>
      <c r="D21" s="179" t="s">
        <v>870</v>
      </c>
      <c r="E21" s="174">
        <v>255</v>
      </c>
      <c r="F21" s="170" t="s">
        <v>1</v>
      </c>
      <c r="G21" s="166" t="s">
        <v>273</v>
      </c>
      <c r="H21" s="204" t="s">
        <v>271</v>
      </c>
      <c r="I21" s="155" t="s">
        <v>619</v>
      </c>
    </row>
    <row r="22" spans="1:9" x14ac:dyDescent="0.25">
      <c r="A22" s="169"/>
      <c r="B22" s="160"/>
      <c r="C22" s="176"/>
      <c r="D22" s="180"/>
      <c r="E22" s="174"/>
      <c r="F22" s="170"/>
      <c r="G22" s="167"/>
      <c r="H22" s="317"/>
      <c r="I22" s="156"/>
    </row>
    <row r="23" spans="1:9" ht="15" customHeight="1" x14ac:dyDescent="0.25">
      <c r="A23" s="169">
        <v>6</v>
      </c>
      <c r="B23" s="160" t="s">
        <v>5</v>
      </c>
      <c r="C23" s="175">
        <v>5.0289999999999999</v>
      </c>
      <c r="D23" s="179" t="s">
        <v>871</v>
      </c>
      <c r="E23" s="174">
        <v>1300</v>
      </c>
      <c r="F23" s="170" t="s">
        <v>1</v>
      </c>
      <c r="G23" s="166" t="s">
        <v>273</v>
      </c>
      <c r="H23" s="204" t="s">
        <v>271</v>
      </c>
      <c r="I23" s="155" t="s">
        <v>620</v>
      </c>
    </row>
    <row r="24" spans="1:9" x14ac:dyDescent="0.25">
      <c r="A24" s="169"/>
      <c r="B24" s="160"/>
      <c r="C24" s="176"/>
      <c r="D24" s="180"/>
      <c r="E24" s="174"/>
      <c r="F24" s="170"/>
      <c r="G24" s="167"/>
      <c r="H24" s="317"/>
      <c r="I24" s="156"/>
    </row>
    <row r="25" spans="1:9" ht="15" customHeight="1" x14ac:dyDescent="0.25">
      <c r="A25" s="169">
        <v>7</v>
      </c>
      <c r="B25" s="160" t="s">
        <v>8</v>
      </c>
      <c r="C25" s="175">
        <v>7.6790000000000003</v>
      </c>
      <c r="D25" s="179" t="s">
        <v>872</v>
      </c>
      <c r="E25" s="174">
        <v>1995</v>
      </c>
      <c r="F25" s="170" t="s">
        <v>1</v>
      </c>
      <c r="G25" s="166" t="s">
        <v>273</v>
      </c>
      <c r="H25" s="204" t="s">
        <v>271</v>
      </c>
      <c r="I25" s="155" t="s">
        <v>621</v>
      </c>
    </row>
    <row r="26" spans="1:9" x14ac:dyDescent="0.25">
      <c r="A26" s="169"/>
      <c r="B26" s="160"/>
      <c r="C26" s="176"/>
      <c r="D26" s="180"/>
      <c r="E26" s="174"/>
      <c r="F26" s="170"/>
      <c r="G26" s="167"/>
      <c r="H26" s="317"/>
      <c r="I26" s="156"/>
    </row>
    <row r="27" spans="1:9" ht="15" customHeight="1" x14ac:dyDescent="0.25">
      <c r="A27" s="169">
        <v>8</v>
      </c>
      <c r="B27" s="160" t="s">
        <v>9</v>
      </c>
      <c r="C27" s="175">
        <v>3.1469999999999998</v>
      </c>
      <c r="D27" s="179" t="s">
        <v>873</v>
      </c>
      <c r="E27" s="174">
        <v>704</v>
      </c>
      <c r="F27" s="170" t="s">
        <v>1</v>
      </c>
      <c r="G27" s="166" t="s">
        <v>273</v>
      </c>
      <c r="H27" s="204" t="s">
        <v>271</v>
      </c>
      <c r="I27" s="155" t="s">
        <v>622</v>
      </c>
    </row>
    <row r="28" spans="1:9" x14ac:dyDescent="0.25">
      <c r="A28" s="169"/>
      <c r="B28" s="160"/>
      <c r="C28" s="176"/>
      <c r="D28" s="180"/>
      <c r="E28" s="174"/>
      <c r="F28" s="170"/>
      <c r="G28" s="167"/>
      <c r="H28" s="317"/>
      <c r="I28" s="156"/>
    </row>
    <row r="29" spans="1:9" ht="15" customHeight="1" x14ac:dyDescent="0.25">
      <c r="A29" s="169">
        <v>9</v>
      </c>
      <c r="B29" s="160" t="s">
        <v>10</v>
      </c>
      <c r="C29" s="175">
        <v>4.0419999999999998</v>
      </c>
      <c r="D29" s="179" t="s">
        <v>874</v>
      </c>
      <c r="E29" s="174">
        <v>1040</v>
      </c>
      <c r="F29" s="170" t="s">
        <v>1</v>
      </c>
      <c r="G29" s="166" t="s">
        <v>273</v>
      </c>
      <c r="H29" s="204" t="s">
        <v>271</v>
      </c>
      <c r="I29" s="155" t="s">
        <v>623</v>
      </c>
    </row>
    <row r="30" spans="1:9" x14ac:dyDescent="0.25">
      <c r="A30" s="169"/>
      <c r="B30" s="160"/>
      <c r="C30" s="176"/>
      <c r="D30" s="180"/>
      <c r="E30" s="174"/>
      <c r="F30" s="170"/>
      <c r="G30" s="167"/>
      <c r="H30" s="317"/>
      <c r="I30" s="156"/>
    </row>
    <row r="31" spans="1:9" ht="15" customHeight="1" x14ac:dyDescent="0.25">
      <c r="A31" s="169">
        <v>10</v>
      </c>
      <c r="B31" s="160" t="s">
        <v>11</v>
      </c>
      <c r="C31" s="175">
        <v>5.7690000000000001</v>
      </c>
      <c r="D31" s="179" t="s">
        <v>875</v>
      </c>
      <c r="E31" s="174">
        <v>1395</v>
      </c>
      <c r="F31" s="170" t="s">
        <v>1</v>
      </c>
      <c r="G31" s="166" t="s">
        <v>273</v>
      </c>
      <c r="H31" s="204" t="s">
        <v>271</v>
      </c>
      <c r="I31" s="155" t="s">
        <v>624</v>
      </c>
    </row>
    <row r="32" spans="1:9" x14ac:dyDescent="0.25">
      <c r="A32" s="169"/>
      <c r="B32" s="160"/>
      <c r="C32" s="176"/>
      <c r="D32" s="180"/>
      <c r="E32" s="174"/>
      <c r="F32" s="170"/>
      <c r="G32" s="167"/>
      <c r="H32" s="317"/>
      <c r="I32" s="156"/>
    </row>
    <row r="33" spans="1:9" ht="15" customHeight="1" x14ac:dyDescent="0.25">
      <c r="A33" s="169">
        <v>11</v>
      </c>
      <c r="B33" s="160" t="s">
        <v>21</v>
      </c>
      <c r="C33" s="175">
        <v>3.452</v>
      </c>
      <c r="D33" s="179" t="s">
        <v>875</v>
      </c>
      <c r="E33" s="174">
        <v>1200</v>
      </c>
      <c r="F33" s="170" t="s">
        <v>1</v>
      </c>
      <c r="G33" s="166" t="s">
        <v>273</v>
      </c>
      <c r="H33" s="204" t="s">
        <v>271</v>
      </c>
      <c r="I33" s="155" t="s">
        <v>998</v>
      </c>
    </row>
    <row r="34" spans="1:9" x14ac:dyDescent="0.25">
      <c r="A34" s="169"/>
      <c r="B34" s="160"/>
      <c r="C34" s="176"/>
      <c r="D34" s="180"/>
      <c r="E34" s="174"/>
      <c r="F34" s="170"/>
      <c r="G34" s="167"/>
      <c r="H34" s="317"/>
      <c r="I34" s="156"/>
    </row>
    <row r="35" spans="1:9" ht="15" customHeight="1" x14ac:dyDescent="0.25">
      <c r="A35" s="169">
        <v>12</v>
      </c>
      <c r="B35" s="160" t="s">
        <v>975</v>
      </c>
      <c r="C35" s="175">
        <v>4.1239999999999997</v>
      </c>
      <c r="D35" s="179" t="s">
        <v>875</v>
      </c>
      <c r="E35" s="174">
        <v>1500</v>
      </c>
      <c r="F35" s="170" t="s">
        <v>1</v>
      </c>
      <c r="G35" s="166" t="s">
        <v>273</v>
      </c>
      <c r="H35" s="204" t="s">
        <v>271</v>
      </c>
      <c r="I35" s="155" t="s">
        <v>999</v>
      </c>
    </row>
    <row r="36" spans="1:9" x14ac:dyDescent="0.25">
      <c r="A36" s="169"/>
      <c r="B36" s="160"/>
      <c r="C36" s="176"/>
      <c r="D36" s="180"/>
      <c r="E36" s="174"/>
      <c r="F36" s="170"/>
      <c r="G36" s="167"/>
      <c r="H36" s="317"/>
      <c r="I36" s="156"/>
    </row>
    <row r="37" spans="1:9" ht="15" customHeight="1" x14ac:dyDescent="0.25">
      <c r="A37" s="169">
        <v>13</v>
      </c>
      <c r="B37" s="160" t="s">
        <v>66</v>
      </c>
      <c r="C37" s="175">
        <v>1.0029999999999999</v>
      </c>
      <c r="D37" s="179" t="s">
        <v>875</v>
      </c>
      <c r="E37" s="174">
        <v>800</v>
      </c>
      <c r="F37" s="170" t="s">
        <v>1</v>
      </c>
      <c r="G37" s="166" t="s">
        <v>273</v>
      </c>
      <c r="H37" s="204" t="s">
        <v>271</v>
      </c>
      <c r="I37" s="155" t="s">
        <v>1000</v>
      </c>
    </row>
    <row r="38" spans="1:9" x14ac:dyDescent="0.25">
      <c r="A38" s="169"/>
      <c r="B38" s="160"/>
      <c r="C38" s="176"/>
      <c r="D38" s="180"/>
      <c r="E38" s="174"/>
      <c r="F38" s="170"/>
      <c r="G38" s="167"/>
      <c r="H38" s="317"/>
      <c r="I38" s="156"/>
    </row>
    <row r="39" spans="1:9" ht="15" customHeight="1" x14ac:dyDescent="0.25">
      <c r="A39" s="169">
        <v>14</v>
      </c>
      <c r="B39" s="160" t="s">
        <v>978</v>
      </c>
      <c r="C39" s="175">
        <v>1.2450000000000001</v>
      </c>
      <c r="D39" s="179" t="s">
        <v>875</v>
      </c>
      <c r="E39" s="174">
        <v>700</v>
      </c>
      <c r="F39" s="170" t="s">
        <v>1</v>
      </c>
      <c r="G39" s="166" t="s">
        <v>273</v>
      </c>
      <c r="H39" s="204" t="s">
        <v>271</v>
      </c>
      <c r="I39" s="155" t="s">
        <v>1001</v>
      </c>
    </row>
    <row r="40" spans="1:9" x14ac:dyDescent="0.25">
      <c r="A40" s="169"/>
      <c r="B40" s="160"/>
      <c r="C40" s="176"/>
      <c r="D40" s="180"/>
      <c r="E40" s="174"/>
      <c r="F40" s="170"/>
      <c r="G40" s="167"/>
      <c r="H40" s="317"/>
      <c r="I40" s="156"/>
    </row>
    <row r="41" spans="1:9" ht="22.5" customHeight="1" x14ac:dyDescent="0.25">
      <c r="A41" s="161" t="s">
        <v>18</v>
      </c>
      <c r="B41" s="161"/>
      <c r="C41" s="199">
        <f>SUM(C15:C40)</f>
        <v>56.985999999999997</v>
      </c>
      <c r="D41" s="35"/>
      <c r="E41" s="118">
        <v>0</v>
      </c>
      <c r="F41" s="117" t="s">
        <v>7</v>
      </c>
      <c r="G41" s="186" t="s">
        <v>271</v>
      </c>
      <c r="H41" s="350"/>
      <c r="I41" s="239"/>
    </row>
    <row r="42" spans="1:9" x14ac:dyDescent="0.25">
      <c r="A42" s="161"/>
      <c r="B42" s="161"/>
      <c r="C42" s="199"/>
      <c r="D42" s="36"/>
      <c r="E42" s="118">
        <f>SUM(E39,E37,E35,E33,E31,E29,E27,E25,E23,E21,E19,E17,E15)</f>
        <v>16062</v>
      </c>
      <c r="F42" s="117" t="s">
        <v>1</v>
      </c>
      <c r="G42" s="209"/>
      <c r="H42" s="351"/>
      <c r="I42" s="241"/>
    </row>
    <row r="43" spans="1:9" ht="15" customHeight="1" x14ac:dyDescent="0.25">
      <c r="A43" s="228" t="s">
        <v>19</v>
      </c>
      <c r="B43" s="229"/>
      <c r="C43" s="229"/>
      <c r="D43" s="229"/>
      <c r="E43" s="229"/>
      <c r="F43" s="229"/>
      <c r="G43" s="229"/>
      <c r="H43" s="229"/>
      <c r="I43" s="230"/>
    </row>
    <row r="44" spans="1:9" x14ac:dyDescent="0.25">
      <c r="A44" s="169">
        <v>15</v>
      </c>
      <c r="B44" s="160" t="s">
        <v>6</v>
      </c>
      <c r="C44" s="175">
        <v>9.923</v>
      </c>
      <c r="D44" s="179" t="s">
        <v>877</v>
      </c>
      <c r="E44" s="110">
        <v>2212</v>
      </c>
      <c r="F44" s="111" t="s">
        <v>1</v>
      </c>
      <c r="G44" s="166" t="s">
        <v>273</v>
      </c>
      <c r="H44" s="204" t="s">
        <v>271</v>
      </c>
      <c r="I44" s="155" t="s">
        <v>625</v>
      </c>
    </row>
    <row r="45" spans="1:9" x14ac:dyDescent="0.25">
      <c r="A45" s="169"/>
      <c r="B45" s="160"/>
      <c r="C45" s="176"/>
      <c r="D45" s="180"/>
      <c r="E45" s="110">
        <v>180</v>
      </c>
      <c r="F45" s="111" t="s">
        <v>23</v>
      </c>
      <c r="G45" s="167"/>
      <c r="H45" s="317"/>
      <c r="I45" s="156"/>
    </row>
    <row r="46" spans="1:9" ht="15" customHeight="1" x14ac:dyDescent="0.25">
      <c r="A46" s="169">
        <v>16</v>
      </c>
      <c r="B46" s="160" t="s">
        <v>20</v>
      </c>
      <c r="C46" s="175">
        <v>10.909000000000001</v>
      </c>
      <c r="D46" s="179" t="s">
        <v>878</v>
      </c>
      <c r="E46" s="174">
        <v>2676</v>
      </c>
      <c r="F46" s="170" t="s">
        <v>1</v>
      </c>
      <c r="G46" s="166" t="s">
        <v>273</v>
      </c>
      <c r="H46" s="204" t="s">
        <v>271</v>
      </c>
      <c r="I46" s="155" t="s">
        <v>626</v>
      </c>
    </row>
    <row r="47" spans="1:9" x14ac:dyDescent="0.25">
      <c r="A47" s="169"/>
      <c r="B47" s="160"/>
      <c r="C47" s="176"/>
      <c r="D47" s="180"/>
      <c r="E47" s="174"/>
      <c r="F47" s="170"/>
      <c r="G47" s="167"/>
      <c r="H47" s="317"/>
      <c r="I47" s="156"/>
    </row>
    <row r="48" spans="1:9" ht="15" customHeight="1" x14ac:dyDescent="0.25">
      <c r="A48" s="169">
        <v>17</v>
      </c>
      <c r="B48" s="160" t="s">
        <v>21</v>
      </c>
      <c r="C48" s="175">
        <v>3.3879999999999999</v>
      </c>
      <c r="D48" s="179" t="s">
        <v>879</v>
      </c>
      <c r="E48" s="174">
        <v>817</v>
      </c>
      <c r="F48" s="170" t="s">
        <v>7</v>
      </c>
      <c r="G48" s="166" t="s">
        <v>273</v>
      </c>
      <c r="H48" s="204" t="s">
        <v>271</v>
      </c>
      <c r="I48" s="155" t="s">
        <v>627</v>
      </c>
    </row>
    <row r="49" spans="1:9" x14ac:dyDescent="0.25">
      <c r="A49" s="169"/>
      <c r="B49" s="160"/>
      <c r="C49" s="176"/>
      <c r="D49" s="180"/>
      <c r="E49" s="174"/>
      <c r="F49" s="170"/>
      <c r="G49" s="167"/>
      <c r="H49" s="317"/>
      <c r="I49" s="156"/>
    </row>
    <row r="50" spans="1:9" ht="15" customHeight="1" x14ac:dyDescent="0.25">
      <c r="A50" s="169">
        <v>18</v>
      </c>
      <c r="B50" s="160" t="s">
        <v>22</v>
      </c>
      <c r="C50" s="175">
        <v>2.9020000000000001</v>
      </c>
      <c r="D50" s="179" t="s">
        <v>880</v>
      </c>
      <c r="E50" s="174">
        <v>557</v>
      </c>
      <c r="F50" s="170" t="s">
        <v>23</v>
      </c>
      <c r="G50" s="166" t="s">
        <v>273</v>
      </c>
      <c r="H50" s="204" t="s">
        <v>271</v>
      </c>
      <c r="I50" s="155" t="s">
        <v>628</v>
      </c>
    </row>
    <row r="51" spans="1:9" x14ac:dyDescent="0.25">
      <c r="A51" s="169"/>
      <c r="B51" s="160"/>
      <c r="C51" s="176"/>
      <c r="D51" s="180"/>
      <c r="E51" s="174"/>
      <c r="F51" s="170"/>
      <c r="G51" s="167"/>
      <c r="H51" s="317"/>
      <c r="I51" s="156"/>
    </row>
    <row r="52" spans="1:9" ht="15" customHeight="1" x14ac:dyDescent="0.25">
      <c r="A52" s="169">
        <v>19</v>
      </c>
      <c r="B52" s="160" t="s">
        <v>0</v>
      </c>
      <c r="C52" s="175">
        <v>3.931</v>
      </c>
      <c r="D52" s="179" t="s">
        <v>881</v>
      </c>
      <c r="E52" s="110">
        <v>585</v>
      </c>
      <c r="F52" s="111" t="s">
        <v>23</v>
      </c>
      <c r="G52" s="166" t="s">
        <v>273</v>
      </c>
      <c r="H52" s="204" t="s">
        <v>271</v>
      </c>
      <c r="I52" s="155" t="s">
        <v>629</v>
      </c>
    </row>
    <row r="53" spans="1:9" x14ac:dyDescent="0.25">
      <c r="A53" s="169"/>
      <c r="B53" s="160"/>
      <c r="C53" s="176"/>
      <c r="D53" s="180"/>
      <c r="E53" s="110">
        <v>130</v>
      </c>
      <c r="F53" s="111" t="s">
        <v>1</v>
      </c>
      <c r="G53" s="167"/>
      <c r="H53" s="317"/>
      <c r="I53" s="156"/>
    </row>
    <row r="54" spans="1:9" s="8" customFormat="1" ht="15" customHeight="1" x14ac:dyDescent="0.25">
      <c r="A54" s="169">
        <v>20</v>
      </c>
      <c r="B54" s="160" t="s">
        <v>24</v>
      </c>
      <c r="C54" s="175">
        <v>13.7</v>
      </c>
      <c r="D54" s="179" t="s">
        <v>882</v>
      </c>
      <c r="E54" s="110">
        <v>1070</v>
      </c>
      <c r="F54" s="111" t="s">
        <v>23</v>
      </c>
      <c r="G54" s="166" t="s">
        <v>273</v>
      </c>
      <c r="H54" s="204" t="s">
        <v>271</v>
      </c>
      <c r="I54" s="155" t="s">
        <v>630</v>
      </c>
    </row>
    <row r="55" spans="1:9" s="8" customFormat="1" x14ac:dyDescent="0.25">
      <c r="A55" s="169"/>
      <c r="B55" s="160"/>
      <c r="C55" s="176"/>
      <c r="D55" s="180"/>
      <c r="E55" s="110">
        <v>1885</v>
      </c>
      <c r="F55" s="111" t="s">
        <v>1</v>
      </c>
      <c r="G55" s="167"/>
      <c r="H55" s="317"/>
      <c r="I55" s="156"/>
    </row>
    <row r="56" spans="1:9" ht="15" customHeight="1" x14ac:dyDescent="0.25">
      <c r="A56" s="169">
        <v>21</v>
      </c>
      <c r="B56" s="160" t="s">
        <v>25</v>
      </c>
      <c r="C56" s="175">
        <v>2.234</v>
      </c>
      <c r="D56" s="179" t="s">
        <v>883</v>
      </c>
      <c r="E56" s="174">
        <v>388</v>
      </c>
      <c r="F56" s="170" t="s">
        <v>23</v>
      </c>
      <c r="G56" s="166" t="s">
        <v>273</v>
      </c>
      <c r="H56" s="204" t="s">
        <v>271</v>
      </c>
      <c r="I56" s="155" t="s">
        <v>631</v>
      </c>
    </row>
    <row r="57" spans="1:9" x14ac:dyDescent="0.25">
      <c r="A57" s="169"/>
      <c r="B57" s="160"/>
      <c r="C57" s="176"/>
      <c r="D57" s="180"/>
      <c r="E57" s="174"/>
      <c r="F57" s="170"/>
      <c r="G57" s="167"/>
      <c r="H57" s="317"/>
      <c r="I57" s="156"/>
    </row>
    <row r="58" spans="1:9" ht="15" customHeight="1" x14ac:dyDescent="0.25">
      <c r="A58" s="169">
        <v>22</v>
      </c>
      <c r="B58" s="160" t="s">
        <v>26</v>
      </c>
      <c r="C58" s="175">
        <v>2.3730000000000002</v>
      </c>
      <c r="D58" s="179" t="s">
        <v>884</v>
      </c>
      <c r="E58" s="174">
        <v>678</v>
      </c>
      <c r="F58" s="170" t="s">
        <v>1</v>
      </c>
      <c r="G58" s="166" t="s">
        <v>273</v>
      </c>
      <c r="H58" s="204" t="s">
        <v>271</v>
      </c>
      <c r="I58" s="155" t="s">
        <v>632</v>
      </c>
    </row>
    <row r="59" spans="1:9" x14ac:dyDescent="0.25">
      <c r="A59" s="169"/>
      <c r="B59" s="160"/>
      <c r="C59" s="176"/>
      <c r="D59" s="180"/>
      <c r="E59" s="174"/>
      <c r="F59" s="170"/>
      <c r="G59" s="167"/>
      <c r="H59" s="317"/>
      <c r="I59" s="156"/>
    </row>
    <row r="60" spans="1:9" ht="15" customHeight="1" x14ac:dyDescent="0.25">
      <c r="A60" s="169">
        <v>23</v>
      </c>
      <c r="B60" s="160" t="s">
        <v>27</v>
      </c>
      <c r="C60" s="175">
        <v>4.5140000000000002</v>
      </c>
      <c r="D60" s="179" t="s">
        <v>885</v>
      </c>
      <c r="E60" s="174">
        <v>1126</v>
      </c>
      <c r="F60" s="170" t="s">
        <v>1</v>
      </c>
      <c r="G60" s="166" t="s">
        <v>273</v>
      </c>
      <c r="H60" s="204" t="s">
        <v>271</v>
      </c>
      <c r="I60" s="155" t="s">
        <v>633</v>
      </c>
    </row>
    <row r="61" spans="1:9" x14ac:dyDescent="0.25">
      <c r="A61" s="169"/>
      <c r="B61" s="160"/>
      <c r="C61" s="176"/>
      <c r="D61" s="180"/>
      <c r="E61" s="174"/>
      <c r="F61" s="170"/>
      <c r="G61" s="167"/>
      <c r="H61" s="317"/>
      <c r="I61" s="156"/>
    </row>
    <row r="62" spans="1:9" ht="15" customHeight="1" x14ac:dyDescent="0.25">
      <c r="A62" s="169">
        <v>24</v>
      </c>
      <c r="B62" s="160" t="s">
        <v>28</v>
      </c>
      <c r="C62" s="175">
        <v>3.9889999999999999</v>
      </c>
      <c r="D62" s="179" t="s">
        <v>886</v>
      </c>
      <c r="E62" s="174">
        <v>1108</v>
      </c>
      <c r="F62" s="170" t="s">
        <v>1</v>
      </c>
      <c r="G62" s="166" t="s">
        <v>273</v>
      </c>
      <c r="H62" s="204" t="s">
        <v>271</v>
      </c>
      <c r="I62" s="155" t="s">
        <v>634</v>
      </c>
    </row>
    <row r="63" spans="1:9" x14ac:dyDescent="0.25">
      <c r="A63" s="169"/>
      <c r="B63" s="160"/>
      <c r="C63" s="176"/>
      <c r="D63" s="180"/>
      <c r="E63" s="174"/>
      <c r="F63" s="170"/>
      <c r="G63" s="167"/>
      <c r="H63" s="317"/>
      <c r="I63" s="156"/>
    </row>
    <row r="64" spans="1:9" ht="15" customHeight="1" x14ac:dyDescent="0.25">
      <c r="A64" s="169">
        <v>25</v>
      </c>
      <c r="B64" s="160" t="s">
        <v>29</v>
      </c>
      <c r="C64" s="175">
        <v>4.3689999999999998</v>
      </c>
      <c r="D64" s="179" t="s">
        <v>887</v>
      </c>
      <c r="E64" s="174">
        <v>968</v>
      </c>
      <c r="F64" s="170" t="s">
        <v>1</v>
      </c>
      <c r="G64" s="166" t="s">
        <v>273</v>
      </c>
      <c r="H64" s="204" t="s">
        <v>271</v>
      </c>
      <c r="I64" s="155" t="s">
        <v>635</v>
      </c>
    </row>
    <row r="65" spans="1:9" x14ac:dyDescent="0.25">
      <c r="A65" s="169"/>
      <c r="B65" s="160"/>
      <c r="C65" s="176"/>
      <c r="D65" s="180"/>
      <c r="E65" s="174"/>
      <c r="F65" s="170"/>
      <c r="G65" s="167"/>
      <c r="H65" s="317"/>
      <c r="I65" s="156"/>
    </row>
    <row r="66" spans="1:9" ht="15" customHeight="1" x14ac:dyDescent="0.25">
      <c r="A66" s="169">
        <v>26</v>
      </c>
      <c r="B66" s="160" t="s">
        <v>30</v>
      </c>
      <c r="C66" s="175">
        <v>3.1949999999999998</v>
      </c>
      <c r="D66" s="179" t="s">
        <v>888</v>
      </c>
      <c r="E66" s="174">
        <v>743</v>
      </c>
      <c r="F66" s="170" t="s">
        <v>1</v>
      </c>
      <c r="G66" s="166" t="s">
        <v>273</v>
      </c>
      <c r="H66" s="204" t="s">
        <v>271</v>
      </c>
      <c r="I66" s="155" t="s">
        <v>636</v>
      </c>
    </row>
    <row r="67" spans="1:9" ht="7.5" customHeight="1" x14ac:dyDescent="0.25">
      <c r="A67" s="169"/>
      <c r="B67" s="160"/>
      <c r="C67" s="176"/>
      <c r="D67" s="180"/>
      <c r="E67" s="174"/>
      <c r="F67" s="170"/>
      <c r="G67" s="167"/>
      <c r="H67" s="317"/>
      <c r="I67" s="156"/>
    </row>
    <row r="68" spans="1:9" ht="5.25" customHeight="1" x14ac:dyDescent="0.25">
      <c r="A68" s="169">
        <v>27</v>
      </c>
      <c r="B68" s="160" t="s">
        <v>31</v>
      </c>
      <c r="C68" s="175">
        <v>2.1349999999999998</v>
      </c>
      <c r="D68" s="179" t="s">
        <v>889</v>
      </c>
      <c r="E68" s="174">
        <v>610</v>
      </c>
      <c r="F68" s="170" t="s">
        <v>1</v>
      </c>
      <c r="G68" s="166" t="s">
        <v>273</v>
      </c>
      <c r="H68" s="204" t="s">
        <v>271</v>
      </c>
      <c r="I68" s="155" t="s">
        <v>637</v>
      </c>
    </row>
    <row r="69" spans="1:9" x14ac:dyDescent="0.25">
      <c r="A69" s="169"/>
      <c r="B69" s="160"/>
      <c r="C69" s="176"/>
      <c r="D69" s="180"/>
      <c r="E69" s="174"/>
      <c r="F69" s="170"/>
      <c r="G69" s="167"/>
      <c r="H69" s="317"/>
      <c r="I69" s="156"/>
    </row>
    <row r="70" spans="1:9" s="8" customFormat="1" ht="23.25" customHeight="1" x14ac:dyDescent="0.25">
      <c r="A70" s="169">
        <v>28</v>
      </c>
      <c r="B70" s="160" t="s">
        <v>32</v>
      </c>
      <c r="C70" s="175">
        <v>6.117</v>
      </c>
      <c r="D70" s="179" t="s">
        <v>890</v>
      </c>
      <c r="E70" s="110">
        <v>429</v>
      </c>
      <c r="F70" s="111" t="s">
        <v>23</v>
      </c>
      <c r="G70" s="166" t="s">
        <v>273</v>
      </c>
      <c r="H70" s="204" t="s">
        <v>271</v>
      </c>
      <c r="I70" s="155" t="s">
        <v>638</v>
      </c>
    </row>
    <row r="71" spans="1:9" s="8" customFormat="1" ht="13.5" customHeight="1" x14ac:dyDescent="0.25">
      <c r="A71" s="169"/>
      <c r="B71" s="160"/>
      <c r="C71" s="176"/>
      <c r="D71" s="180"/>
      <c r="E71" s="110">
        <v>1236</v>
      </c>
      <c r="F71" s="111" t="s">
        <v>1</v>
      </c>
      <c r="G71" s="167"/>
      <c r="H71" s="317"/>
      <c r="I71" s="156"/>
    </row>
    <row r="72" spans="1:9" ht="15" customHeight="1" x14ac:dyDescent="0.25">
      <c r="A72" s="169">
        <v>29</v>
      </c>
      <c r="B72" s="160" t="s">
        <v>33</v>
      </c>
      <c r="C72" s="175">
        <v>2.25</v>
      </c>
      <c r="D72" s="179" t="s">
        <v>891</v>
      </c>
      <c r="E72" s="174">
        <v>617</v>
      </c>
      <c r="F72" s="170" t="s">
        <v>1</v>
      </c>
      <c r="G72" s="166" t="s">
        <v>273</v>
      </c>
      <c r="H72" s="204" t="s">
        <v>271</v>
      </c>
      <c r="I72" s="155" t="s">
        <v>639</v>
      </c>
    </row>
    <row r="73" spans="1:9" x14ac:dyDescent="0.25">
      <c r="A73" s="169"/>
      <c r="B73" s="160"/>
      <c r="C73" s="176"/>
      <c r="D73" s="180"/>
      <c r="E73" s="174"/>
      <c r="F73" s="170"/>
      <c r="G73" s="167"/>
      <c r="H73" s="317"/>
      <c r="I73" s="156"/>
    </row>
    <row r="74" spans="1:9" ht="15" customHeight="1" x14ac:dyDescent="0.25">
      <c r="A74" s="169">
        <v>30</v>
      </c>
      <c r="B74" s="160" t="s">
        <v>976</v>
      </c>
      <c r="C74" s="175">
        <v>2.1040000000000001</v>
      </c>
      <c r="D74" s="179" t="s">
        <v>891</v>
      </c>
      <c r="E74" s="174">
        <v>700</v>
      </c>
      <c r="F74" s="170" t="s">
        <v>1</v>
      </c>
      <c r="G74" s="166" t="s">
        <v>273</v>
      </c>
      <c r="H74" s="204" t="s">
        <v>271</v>
      </c>
      <c r="I74" s="155" t="s">
        <v>397</v>
      </c>
    </row>
    <row r="75" spans="1:9" x14ac:dyDescent="0.25">
      <c r="A75" s="169"/>
      <c r="B75" s="160"/>
      <c r="C75" s="176"/>
      <c r="D75" s="180"/>
      <c r="E75" s="174"/>
      <c r="F75" s="170"/>
      <c r="G75" s="167"/>
      <c r="H75" s="317"/>
      <c r="I75" s="156"/>
    </row>
    <row r="76" spans="1:9" ht="15" customHeight="1" x14ac:dyDescent="0.25">
      <c r="A76" s="169">
        <v>31</v>
      </c>
      <c r="B76" s="160" t="s">
        <v>979</v>
      </c>
      <c r="C76" s="175">
        <v>2.25</v>
      </c>
      <c r="D76" s="179" t="s">
        <v>891</v>
      </c>
      <c r="E76" s="174">
        <v>680</v>
      </c>
      <c r="F76" s="170" t="s">
        <v>1</v>
      </c>
      <c r="G76" s="166" t="s">
        <v>273</v>
      </c>
      <c r="H76" s="204" t="s">
        <v>271</v>
      </c>
      <c r="I76" s="155" t="s">
        <v>617</v>
      </c>
    </row>
    <row r="77" spans="1:9" x14ac:dyDescent="0.25">
      <c r="A77" s="169"/>
      <c r="B77" s="160"/>
      <c r="C77" s="176"/>
      <c r="D77" s="180"/>
      <c r="E77" s="174"/>
      <c r="F77" s="170"/>
      <c r="G77" s="167"/>
      <c r="H77" s="317"/>
      <c r="I77" s="156"/>
    </row>
    <row r="78" spans="1:9" ht="15" customHeight="1" x14ac:dyDescent="0.25">
      <c r="A78" s="169">
        <v>32</v>
      </c>
      <c r="B78" s="160" t="s">
        <v>980</v>
      </c>
      <c r="C78" s="175">
        <v>2.0449999999999999</v>
      </c>
      <c r="D78" s="179" t="s">
        <v>891</v>
      </c>
      <c r="E78" s="174">
        <v>450</v>
      </c>
      <c r="F78" s="170" t="s">
        <v>1</v>
      </c>
      <c r="G78" s="166" t="s">
        <v>273</v>
      </c>
      <c r="H78" s="204" t="s">
        <v>271</v>
      </c>
      <c r="I78" s="155" t="s">
        <v>618</v>
      </c>
    </row>
    <row r="79" spans="1:9" x14ac:dyDescent="0.25">
      <c r="A79" s="169"/>
      <c r="B79" s="160"/>
      <c r="C79" s="176"/>
      <c r="D79" s="180"/>
      <c r="E79" s="174"/>
      <c r="F79" s="170"/>
      <c r="G79" s="167"/>
      <c r="H79" s="317"/>
      <c r="I79" s="156"/>
    </row>
    <row r="80" spans="1:9" ht="15" customHeight="1" x14ac:dyDescent="0.25">
      <c r="A80" s="169">
        <v>33</v>
      </c>
      <c r="B80" s="160" t="s">
        <v>981</v>
      </c>
      <c r="C80" s="175">
        <v>0.625</v>
      </c>
      <c r="D80" s="179" t="s">
        <v>891</v>
      </c>
      <c r="E80" s="174">
        <v>400</v>
      </c>
      <c r="F80" s="170" t="s">
        <v>1</v>
      </c>
      <c r="G80" s="166" t="s">
        <v>273</v>
      </c>
      <c r="H80" s="204" t="s">
        <v>271</v>
      </c>
      <c r="I80" s="155" t="s">
        <v>619</v>
      </c>
    </row>
    <row r="81" spans="1:9" x14ac:dyDescent="0.25">
      <c r="A81" s="169"/>
      <c r="B81" s="160"/>
      <c r="C81" s="176"/>
      <c r="D81" s="180"/>
      <c r="E81" s="174"/>
      <c r="F81" s="170"/>
      <c r="G81" s="167"/>
      <c r="H81" s="317"/>
      <c r="I81" s="156"/>
    </row>
    <row r="82" spans="1:9" ht="15" customHeight="1" x14ac:dyDescent="0.25">
      <c r="A82" s="169">
        <v>34</v>
      </c>
      <c r="B82" s="160" t="s">
        <v>982</v>
      </c>
      <c r="C82" s="175">
        <v>2.1230000000000002</v>
      </c>
      <c r="D82" s="179" t="s">
        <v>891</v>
      </c>
      <c r="E82" s="174">
        <v>500</v>
      </c>
      <c r="F82" s="170" t="s">
        <v>1</v>
      </c>
      <c r="G82" s="166" t="s">
        <v>273</v>
      </c>
      <c r="H82" s="204" t="s">
        <v>271</v>
      </c>
      <c r="I82" s="155" t="s">
        <v>1002</v>
      </c>
    </row>
    <row r="83" spans="1:9" x14ac:dyDescent="0.25">
      <c r="A83" s="169"/>
      <c r="B83" s="160"/>
      <c r="C83" s="176"/>
      <c r="D83" s="180"/>
      <c r="E83" s="174"/>
      <c r="F83" s="170"/>
      <c r="G83" s="167"/>
      <c r="H83" s="317"/>
      <c r="I83" s="156"/>
    </row>
    <row r="84" spans="1:9" ht="15" customHeight="1" x14ac:dyDescent="0.25">
      <c r="A84" s="169">
        <v>35</v>
      </c>
      <c r="B84" s="160" t="s">
        <v>983</v>
      </c>
      <c r="C84" s="175">
        <v>2.012</v>
      </c>
      <c r="D84" s="179" t="s">
        <v>891</v>
      </c>
      <c r="E84" s="174">
        <v>600</v>
      </c>
      <c r="F84" s="170" t="s">
        <v>1</v>
      </c>
      <c r="G84" s="166" t="s">
        <v>273</v>
      </c>
      <c r="H84" s="204" t="s">
        <v>271</v>
      </c>
      <c r="I84" s="155" t="s">
        <v>1003</v>
      </c>
    </row>
    <row r="85" spans="1:9" x14ac:dyDescent="0.25">
      <c r="A85" s="169"/>
      <c r="B85" s="160"/>
      <c r="C85" s="176"/>
      <c r="D85" s="180"/>
      <c r="E85" s="174"/>
      <c r="F85" s="170"/>
      <c r="G85" s="167"/>
      <c r="H85" s="317"/>
      <c r="I85" s="156"/>
    </row>
    <row r="86" spans="1:9" ht="15" customHeight="1" x14ac:dyDescent="0.25">
      <c r="A86" s="169">
        <v>36</v>
      </c>
      <c r="B86" s="160" t="s">
        <v>391</v>
      </c>
      <c r="C86" s="175">
        <v>2.0699999999999998</v>
      </c>
      <c r="D86" s="179" t="s">
        <v>891</v>
      </c>
      <c r="E86" s="174">
        <v>863</v>
      </c>
      <c r="F86" s="170" t="s">
        <v>1</v>
      </c>
      <c r="G86" s="166" t="s">
        <v>273</v>
      </c>
      <c r="H86" s="204" t="s">
        <v>271</v>
      </c>
      <c r="I86" s="155" t="s">
        <v>1004</v>
      </c>
    </row>
    <row r="87" spans="1:9" x14ac:dyDescent="0.25">
      <c r="A87" s="169"/>
      <c r="B87" s="160"/>
      <c r="C87" s="176"/>
      <c r="D87" s="180"/>
      <c r="E87" s="174"/>
      <c r="F87" s="170"/>
      <c r="G87" s="167"/>
      <c r="H87" s="317"/>
      <c r="I87" s="156"/>
    </row>
    <row r="88" spans="1:9" ht="15" customHeight="1" x14ac:dyDescent="0.25">
      <c r="A88" s="169">
        <v>37</v>
      </c>
      <c r="B88" s="160" t="s">
        <v>993</v>
      </c>
      <c r="C88" s="175">
        <v>1.2</v>
      </c>
      <c r="D88" s="179" t="s">
        <v>891</v>
      </c>
      <c r="E88" s="174">
        <v>870</v>
      </c>
      <c r="F88" s="170" t="s">
        <v>1</v>
      </c>
      <c r="G88" s="166" t="s">
        <v>273</v>
      </c>
      <c r="H88" s="204" t="s">
        <v>271</v>
      </c>
      <c r="I88" s="155" t="s">
        <v>1005</v>
      </c>
    </row>
    <row r="89" spans="1:9" x14ac:dyDescent="0.25">
      <c r="A89" s="169"/>
      <c r="B89" s="160"/>
      <c r="C89" s="176"/>
      <c r="D89" s="180"/>
      <c r="E89" s="174"/>
      <c r="F89" s="170"/>
      <c r="G89" s="167"/>
      <c r="H89" s="317"/>
      <c r="I89" s="156"/>
    </row>
    <row r="90" spans="1:9" ht="15" customHeight="1" x14ac:dyDescent="0.25">
      <c r="A90" s="169">
        <v>38</v>
      </c>
      <c r="B90" s="160" t="s">
        <v>1027</v>
      </c>
      <c r="C90" s="175">
        <v>12.534000000000001</v>
      </c>
      <c r="D90" s="179" t="s">
        <v>891</v>
      </c>
      <c r="E90" s="174">
        <v>3500</v>
      </c>
      <c r="F90" s="170" t="s">
        <v>1</v>
      </c>
      <c r="G90" s="166" t="s">
        <v>273</v>
      </c>
      <c r="H90" s="204" t="s">
        <v>271</v>
      </c>
      <c r="I90" s="155" t="s">
        <v>1009</v>
      </c>
    </row>
    <row r="91" spans="1:9" x14ac:dyDescent="0.25">
      <c r="A91" s="169"/>
      <c r="B91" s="160"/>
      <c r="C91" s="176"/>
      <c r="D91" s="180"/>
      <c r="E91" s="174"/>
      <c r="F91" s="170"/>
      <c r="G91" s="167"/>
      <c r="H91" s="317"/>
      <c r="I91" s="156"/>
    </row>
    <row r="92" spans="1:9" ht="15" customHeight="1" x14ac:dyDescent="0.25">
      <c r="A92" s="169">
        <v>39</v>
      </c>
      <c r="B92" s="160" t="s">
        <v>384</v>
      </c>
      <c r="C92" s="175">
        <v>0.45700000000000002</v>
      </c>
      <c r="D92" s="179" t="s">
        <v>891</v>
      </c>
      <c r="E92" s="174">
        <v>200</v>
      </c>
      <c r="F92" s="170" t="s">
        <v>1</v>
      </c>
      <c r="G92" s="166" t="s">
        <v>273</v>
      </c>
      <c r="H92" s="204" t="s">
        <v>271</v>
      </c>
      <c r="I92" s="155" t="s">
        <v>1009</v>
      </c>
    </row>
    <row r="93" spans="1:9" x14ac:dyDescent="0.25">
      <c r="A93" s="169"/>
      <c r="B93" s="160"/>
      <c r="C93" s="176"/>
      <c r="D93" s="180"/>
      <c r="E93" s="174"/>
      <c r="F93" s="170"/>
      <c r="G93" s="167"/>
      <c r="H93" s="317"/>
      <c r="I93" s="156"/>
    </row>
    <row r="94" spans="1:9" ht="15" customHeight="1" x14ac:dyDescent="0.25">
      <c r="A94" s="161" t="s">
        <v>18</v>
      </c>
      <c r="B94" s="161"/>
      <c r="C94" s="199">
        <f>SUM(C44:C93)</f>
        <v>103.349</v>
      </c>
      <c r="D94" s="35"/>
      <c r="E94" s="118">
        <f>SUM(E45,E52,E54,E56,E70,E50)</f>
        <v>3209</v>
      </c>
      <c r="F94" s="117" t="s">
        <v>23</v>
      </c>
      <c r="G94" s="166" t="s">
        <v>271</v>
      </c>
      <c r="H94" s="187"/>
      <c r="I94" s="239"/>
    </row>
    <row r="95" spans="1:9" x14ac:dyDescent="0.25">
      <c r="A95" s="161"/>
      <c r="B95" s="161"/>
      <c r="C95" s="199"/>
      <c r="D95" s="37"/>
      <c r="E95" s="118">
        <f>SUM(E48)</f>
        <v>817</v>
      </c>
      <c r="F95" s="117" t="s">
        <v>7</v>
      </c>
      <c r="G95" s="168"/>
      <c r="H95" s="195"/>
      <c r="I95" s="240"/>
    </row>
    <row r="96" spans="1:9" x14ac:dyDescent="0.25">
      <c r="A96" s="161"/>
      <c r="B96" s="161"/>
      <c r="C96" s="199"/>
      <c r="D96" s="36"/>
      <c r="E96" s="118">
        <f>SUM(E92,E90,E88,E86,E84,E82,E80,E78,E76,E74,E72,E71,E68,E66,E64,E62,E60,E58,E55,E53,E46,E44)</f>
        <v>22752</v>
      </c>
      <c r="F96" s="117" t="s">
        <v>1</v>
      </c>
      <c r="G96" s="167"/>
      <c r="H96" s="188"/>
      <c r="I96" s="241"/>
    </row>
    <row r="97" spans="1:146" ht="15" customHeight="1" x14ac:dyDescent="0.25">
      <c r="A97" s="228" t="s">
        <v>34</v>
      </c>
      <c r="B97" s="229"/>
      <c r="C97" s="229"/>
      <c r="D97" s="229"/>
      <c r="E97" s="229"/>
      <c r="F97" s="229"/>
      <c r="G97" s="229"/>
      <c r="H97" s="229"/>
      <c r="I97" s="230"/>
    </row>
    <row r="98" spans="1:146" x14ac:dyDescent="0.25">
      <c r="A98" s="169">
        <v>40</v>
      </c>
      <c r="B98" s="160" t="s">
        <v>0</v>
      </c>
      <c r="C98" s="175">
        <v>4.76</v>
      </c>
      <c r="D98" s="179" t="s">
        <v>892</v>
      </c>
      <c r="E98" s="174">
        <v>952</v>
      </c>
      <c r="F98" s="170" t="s">
        <v>1</v>
      </c>
      <c r="G98" s="166" t="s">
        <v>273</v>
      </c>
      <c r="H98" s="204" t="s">
        <v>271</v>
      </c>
      <c r="I98" s="155" t="s">
        <v>640</v>
      </c>
    </row>
    <row r="99" spans="1:146" x14ac:dyDescent="0.25">
      <c r="A99" s="169"/>
      <c r="B99" s="160"/>
      <c r="C99" s="176"/>
      <c r="D99" s="180"/>
      <c r="E99" s="174"/>
      <c r="F99" s="170"/>
      <c r="G99" s="167"/>
      <c r="H99" s="317"/>
      <c r="I99" s="156"/>
    </row>
    <row r="100" spans="1:146" ht="15" customHeight="1" x14ac:dyDescent="0.25">
      <c r="A100" s="169">
        <v>41</v>
      </c>
      <c r="B100" s="160" t="s">
        <v>6</v>
      </c>
      <c r="C100" s="175">
        <v>7.8780000000000001</v>
      </c>
      <c r="D100" s="179" t="s">
        <v>893</v>
      </c>
      <c r="E100" s="174">
        <v>1313</v>
      </c>
      <c r="F100" s="170" t="s">
        <v>23</v>
      </c>
      <c r="G100" s="166" t="s">
        <v>273</v>
      </c>
      <c r="H100" s="166" t="s">
        <v>300</v>
      </c>
      <c r="I100" s="155" t="s">
        <v>641</v>
      </c>
    </row>
    <row r="101" spans="1:146" x14ac:dyDescent="0.25">
      <c r="A101" s="169"/>
      <c r="B101" s="160"/>
      <c r="C101" s="176"/>
      <c r="D101" s="180"/>
      <c r="E101" s="174"/>
      <c r="F101" s="170"/>
      <c r="G101" s="167"/>
      <c r="H101" s="167"/>
      <c r="I101" s="156"/>
    </row>
    <row r="102" spans="1:146" ht="30.75" customHeight="1" x14ac:dyDescent="0.25">
      <c r="A102" s="169">
        <v>42</v>
      </c>
      <c r="B102" s="160" t="s">
        <v>35</v>
      </c>
      <c r="C102" s="175">
        <v>1.484</v>
      </c>
      <c r="D102" s="179" t="s">
        <v>894</v>
      </c>
      <c r="E102" s="110">
        <v>401</v>
      </c>
      <c r="F102" s="111" t="s">
        <v>23</v>
      </c>
      <c r="G102" s="166" t="s">
        <v>273</v>
      </c>
      <c r="H102" s="204" t="s">
        <v>271</v>
      </c>
      <c r="I102" s="155" t="s">
        <v>642</v>
      </c>
    </row>
    <row r="103" spans="1:146" x14ac:dyDescent="0.25">
      <c r="A103" s="169"/>
      <c r="B103" s="160"/>
      <c r="C103" s="176"/>
      <c r="D103" s="180"/>
      <c r="E103" s="110">
        <v>67</v>
      </c>
      <c r="F103" s="111" t="s">
        <v>1</v>
      </c>
      <c r="G103" s="167"/>
      <c r="H103" s="317"/>
      <c r="I103" s="156"/>
    </row>
    <row r="104" spans="1:146" ht="22.5" x14ac:dyDescent="0.25">
      <c r="A104" s="151">
        <v>43</v>
      </c>
      <c r="B104" s="47" t="s">
        <v>973</v>
      </c>
      <c r="C104" s="56">
        <v>1.49</v>
      </c>
      <c r="D104" s="57" t="s">
        <v>895</v>
      </c>
      <c r="E104" s="113">
        <v>274</v>
      </c>
      <c r="F104" s="116" t="s">
        <v>1</v>
      </c>
      <c r="G104" s="42" t="s">
        <v>274</v>
      </c>
      <c r="H104" s="58" t="s">
        <v>271</v>
      </c>
      <c r="I104" s="30" t="s">
        <v>643</v>
      </c>
    </row>
    <row r="105" spans="1:146" s="1" customFormat="1" ht="33.75" x14ac:dyDescent="0.25">
      <c r="A105" s="150">
        <v>44</v>
      </c>
      <c r="B105" s="44" t="s">
        <v>272</v>
      </c>
      <c r="C105" s="59">
        <v>0.72</v>
      </c>
      <c r="D105" s="60" t="s">
        <v>896</v>
      </c>
      <c r="E105" s="110">
        <v>225</v>
      </c>
      <c r="F105" s="111" t="s">
        <v>1</v>
      </c>
      <c r="G105" s="12" t="s">
        <v>274</v>
      </c>
      <c r="H105" s="58" t="s">
        <v>271</v>
      </c>
      <c r="I105" s="30" t="s">
        <v>644</v>
      </c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</row>
    <row r="106" spans="1:146" s="2" customFormat="1" ht="33.75" customHeight="1" x14ac:dyDescent="0.25">
      <c r="A106" s="150">
        <v>45</v>
      </c>
      <c r="B106" s="44" t="s">
        <v>298</v>
      </c>
      <c r="C106" s="56">
        <v>19.151</v>
      </c>
      <c r="D106" s="61" t="s">
        <v>897</v>
      </c>
      <c r="E106" s="114">
        <v>3161</v>
      </c>
      <c r="F106" s="111" t="s">
        <v>1</v>
      </c>
      <c r="G106" s="12" t="s">
        <v>288</v>
      </c>
      <c r="H106" s="12" t="s">
        <v>301</v>
      </c>
      <c r="I106" s="30" t="s">
        <v>645</v>
      </c>
    </row>
    <row r="107" spans="1:146" s="2" customFormat="1" ht="15.75" customHeight="1" x14ac:dyDescent="0.25">
      <c r="A107" s="157">
        <v>46</v>
      </c>
      <c r="B107" s="191" t="s">
        <v>299</v>
      </c>
      <c r="C107" s="175">
        <v>5.92</v>
      </c>
      <c r="D107" s="179" t="s">
        <v>898</v>
      </c>
      <c r="E107" s="213">
        <v>1480</v>
      </c>
      <c r="F107" s="211" t="s">
        <v>1</v>
      </c>
      <c r="G107" s="211" t="s">
        <v>288</v>
      </c>
      <c r="H107" s="12" t="s">
        <v>309</v>
      </c>
      <c r="I107" s="155" t="s">
        <v>646</v>
      </c>
    </row>
    <row r="108" spans="1:146" s="2" customFormat="1" ht="23.25" customHeight="1" x14ac:dyDescent="0.25">
      <c r="A108" s="159"/>
      <c r="B108" s="192"/>
      <c r="C108" s="176"/>
      <c r="D108" s="180"/>
      <c r="E108" s="214"/>
      <c r="F108" s="212"/>
      <c r="G108" s="212"/>
      <c r="H108" s="12" t="s">
        <v>310</v>
      </c>
      <c r="I108" s="156"/>
    </row>
    <row r="109" spans="1:146" x14ac:dyDescent="0.25">
      <c r="A109" s="182" t="s">
        <v>18</v>
      </c>
      <c r="B109" s="231"/>
      <c r="C109" s="270">
        <f>SUM(C98:C108)</f>
        <v>41.403000000000006</v>
      </c>
      <c r="D109" s="37"/>
      <c r="E109" s="120">
        <f>SUM(E100,E102)</f>
        <v>1714</v>
      </c>
      <c r="F109" s="123" t="s">
        <v>23</v>
      </c>
      <c r="G109" s="186" t="s">
        <v>271</v>
      </c>
      <c r="H109" s="350"/>
      <c r="I109" s="239"/>
    </row>
    <row r="110" spans="1:146" x14ac:dyDescent="0.25">
      <c r="A110" s="184"/>
      <c r="B110" s="232"/>
      <c r="C110" s="271"/>
      <c r="D110" s="36"/>
      <c r="E110" s="118">
        <f>SUM(E98,E104,E105,E106,E107,E103)</f>
        <v>6159</v>
      </c>
      <c r="F110" s="117" t="s">
        <v>1</v>
      </c>
      <c r="G110" s="209"/>
      <c r="H110" s="351"/>
      <c r="I110" s="241"/>
    </row>
    <row r="111" spans="1:146" ht="36" customHeight="1" x14ac:dyDescent="0.25">
      <c r="A111" s="215" t="s">
        <v>238</v>
      </c>
      <c r="B111" s="216"/>
      <c r="C111" s="358">
        <f>SUM(C41,C94,C109)</f>
        <v>201.738</v>
      </c>
      <c r="D111" s="39"/>
      <c r="E111" s="146">
        <f>SUM(E109,E94)</f>
        <v>4923</v>
      </c>
      <c r="F111" s="117" t="s">
        <v>23</v>
      </c>
      <c r="G111" s="421">
        <f>SUM(E111,E112,E113)</f>
        <v>50713</v>
      </c>
      <c r="H111" s="432"/>
      <c r="I111" s="239"/>
    </row>
    <row r="112" spans="1:146" ht="15.75" x14ac:dyDescent="0.25">
      <c r="A112" s="217"/>
      <c r="B112" s="218"/>
      <c r="C112" s="358"/>
      <c r="D112" s="40"/>
      <c r="E112" s="146">
        <f>SUM(E95,E41)</f>
        <v>817</v>
      </c>
      <c r="F112" s="117" t="s">
        <v>7</v>
      </c>
      <c r="G112" s="423"/>
      <c r="H112" s="433"/>
      <c r="I112" s="240"/>
    </row>
    <row r="113" spans="1:9" ht="19.5" customHeight="1" x14ac:dyDescent="0.25">
      <c r="A113" s="219"/>
      <c r="B113" s="220"/>
      <c r="C113" s="358"/>
      <c r="D113" s="62"/>
      <c r="E113" s="119">
        <f>SUM(E96,E42,E110)</f>
        <v>44973</v>
      </c>
      <c r="F113" s="117" t="s">
        <v>1</v>
      </c>
      <c r="G113" s="425"/>
      <c r="H113" s="434"/>
      <c r="I113" s="241"/>
    </row>
    <row r="114" spans="1:9" ht="18" customHeight="1" x14ac:dyDescent="0.25">
      <c r="A114" s="314" t="s">
        <v>241</v>
      </c>
      <c r="B114" s="315"/>
      <c r="C114" s="315"/>
      <c r="D114" s="315"/>
      <c r="E114" s="315"/>
      <c r="F114" s="315"/>
      <c r="G114" s="315"/>
      <c r="H114" s="315"/>
      <c r="I114" s="316"/>
    </row>
    <row r="115" spans="1:9" ht="15" customHeight="1" x14ac:dyDescent="0.25">
      <c r="A115" s="228" t="s">
        <v>36</v>
      </c>
      <c r="B115" s="229"/>
      <c r="C115" s="229"/>
      <c r="D115" s="229"/>
      <c r="E115" s="229"/>
      <c r="F115" s="229"/>
      <c r="G115" s="229"/>
      <c r="H115" s="229"/>
      <c r="I115" s="230"/>
    </row>
    <row r="116" spans="1:9" s="8" customFormat="1" ht="15" customHeight="1" x14ac:dyDescent="0.25">
      <c r="A116" s="157">
        <v>47</v>
      </c>
      <c r="B116" s="191" t="s">
        <v>37</v>
      </c>
      <c r="C116" s="175">
        <v>7.1280000000000001</v>
      </c>
      <c r="D116" s="179" t="s">
        <v>899</v>
      </c>
      <c r="E116" s="110">
        <v>670</v>
      </c>
      <c r="F116" s="111" t="s">
        <v>23</v>
      </c>
      <c r="G116" s="211" t="s">
        <v>274</v>
      </c>
      <c r="H116" s="193" t="s">
        <v>271</v>
      </c>
      <c r="I116" s="155" t="s">
        <v>647</v>
      </c>
    </row>
    <row r="117" spans="1:9" s="8" customFormat="1" x14ac:dyDescent="0.25">
      <c r="A117" s="158"/>
      <c r="B117" s="348"/>
      <c r="C117" s="250"/>
      <c r="D117" s="349"/>
      <c r="E117" s="110">
        <v>701</v>
      </c>
      <c r="F117" s="111" t="s">
        <v>7</v>
      </c>
      <c r="G117" s="318"/>
      <c r="H117" s="435"/>
      <c r="I117" s="181"/>
    </row>
    <row r="118" spans="1:9" s="8" customFormat="1" x14ac:dyDescent="0.25">
      <c r="A118" s="159"/>
      <c r="B118" s="192"/>
      <c r="C118" s="176"/>
      <c r="D118" s="180"/>
      <c r="E118" s="110">
        <v>29</v>
      </c>
      <c r="F118" s="111" t="s">
        <v>1</v>
      </c>
      <c r="G118" s="212"/>
      <c r="H118" s="194"/>
      <c r="I118" s="156"/>
    </row>
    <row r="119" spans="1:9" ht="15" customHeight="1" x14ac:dyDescent="0.25">
      <c r="A119" s="169">
        <v>48</v>
      </c>
      <c r="B119" s="160" t="s">
        <v>38</v>
      </c>
      <c r="C119" s="175">
        <v>7.6970000000000001</v>
      </c>
      <c r="D119" s="179" t="s">
        <v>900</v>
      </c>
      <c r="E119" s="110">
        <v>945</v>
      </c>
      <c r="F119" s="111" t="s">
        <v>23</v>
      </c>
      <c r="G119" s="211" t="s">
        <v>274</v>
      </c>
      <c r="H119" s="362" t="s">
        <v>271</v>
      </c>
      <c r="I119" s="155" t="s">
        <v>648</v>
      </c>
    </row>
    <row r="120" spans="1:9" x14ac:dyDescent="0.25">
      <c r="A120" s="169"/>
      <c r="B120" s="160"/>
      <c r="C120" s="250"/>
      <c r="D120" s="349"/>
      <c r="E120" s="110">
        <v>195</v>
      </c>
      <c r="F120" s="111" t="s">
        <v>7</v>
      </c>
      <c r="G120" s="318"/>
      <c r="H120" s="439"/>
      <c r="I120" s="181"/>
    </row>
    <row r="121" spans="1:9" x14ac:dyDescent="0.25">
      <c r="A121" s="169"/>
      <c r="B121" s="160"/>
      <c r="C121" s="176"/>
      <c r="D121" s="180"/>
      <c r="E121" s="110">
        <v>337</v>
      </c>
      <c r="F121" s="111" t="s">
        <v>1</v>
      </c>
      <c r="G121" s="212"/>
      <c r="H121" s="363"/>
      <c r="I121" s="156"/>
    </row>
    <row r="122" spans="1:9" ht="21.75" customHeight="1" x14ac:dyDescent="0.25">
      <c r="A122" s="169">
        <v>49</v>
      </c>
      <c r="B122" s="160" t="s">
        <v>39</v>
      </c>
      <c r="C122" s="175">
        <v>4.83</v>
      </c>
      <c r="D122" s="179" t="s">
        <v>901</v>
      </c>
      <c r="E122" s="110">
        <v>584</v>
      </c>
      <c r="F122" s="111" t="s">
        <v>23</v>
      </c>
      <c r="G122" s="211" t="s">
        <v>274</v>
      </c>
      <c r="H122" s="362" t="s">
        <v>271</v>
      </c>
      <c r="I122" s="155" t="s">
        <v>649</v>
      </c>
    </row>
    <row r="123" spans="1:9" ht="11.25" customHeight="1" x14ac:dyDescent="0.25">
      <c r="A123" s="169"/>
      <c r="B123" s="160"/>
      <c r="C123" s="250"/>
      <c r="D123" s="349"/>
      <c r="E123" s="110">
        <v>418</v>
      </c>
      <c r="F123" s="111" t="s">
        <v>7</v>
      </c>
      <c r="G123" s="318"/>
      <c r="H123" s="439"/>
      <c r="I123" s="181"/>
    </row>
    <row r="124" spans="1:9" ht="9.75" customHeight="1" x14ac:dyDescent="0.25">
      <c r="A124" s="169"/>
      <c r="B124" s="160"/>
      <c r="C124" s="176"/>
      <c r="D124" s="180"/>
      <c r="E124" s="110">
        <v>380</v>
      </c>
      <c r="F124" s="111" t="s">
        <v>1</v>
      </c>
      <c r="G124" s="212"/>
      <c r="H124" s="363"/>
      <c r="I124" s="156"/>
    </row>
    <row r="125" spans="1:9" ht="15" customHeight="1" x14ac:dyDescent="0.25">
      <c r="A125" s="169">
        <v>50</v>
      </c>
      <c r="B125" s="160" t="s">
        <v>24</v>
      </c>
      <c r="C125" s="175">
        <v>10.356999999999999</v>
      </c>
      <c r="D125" s="179" t="s">
        <v>902</v>
      </c>
      <c r="E125" s="110">
        <v>90</v>
      </c>
      <c r="F125" s="111" t="s">
        <v>23</v>
      </c>
      <c r="G125" s="211" t="s">
        <v>274</v>
      </c>
      <c r="H125" s="362" t="s">
        <v>271</v>
      </c>
      <c r="I125" s="155" t="s">
        <v>650</v>
      </c>
    </row>
    <row r="126" spans="1:9" ht="24.75" customHeight="1" x14ac:dyDescent="0.25">
      <c r="A126" s="169"/>
      <c r="B126" s="160"/>
      <c r="C126" s="176"/>
      <c r="D126" s="180"/>
      <c r="E126" s="110">
        <v>2200</v>
      </c>
      <c r="F126" s="111" t="s">
        <v>7</v>
      </c>
      <c r="G126" s="212"/>
      <c r="H126" s="363"/>
      <c r="I126" s="156"/>
    </row>
    <row r="127" spans="1:9" s="11" customFormat="1" ht="15" customHeight="1" x14ac:dyDescent="0.25">
      <c r="A127" s="169">
        <v>51</v>
      </c>
      <c r="B127" s="160" t="s">
        <v>40</v>
      </c>
      <c r="C127" s="175">
        <v>2.08</v>
      </c>
      <c r="D127" s="179" t="s">
        <v>903</v>
      </c>
      <c r="E127" s="213">
        <v>520</v>
      </c>
      <c r="F127" s="211" t="s">
        <v>7</v>
      </c>
      <c r="G127" s="211" t="s">
        <v>274</v>
      </c>
      <c r="H127" s="362" t="s">
        <v>271</v>
      </c>
      <c r="I127" s="155" t="s">
        <v>651</v>
      </c>
    </row>
    <row r="128" spans="1:9" s="11" customFormat="1" x14ac:dyDescent="0.25">
      <c r="A128" s="169"/>
      <c r="B128" s="160"/>
      <c r="C128" s="176"/>
      <c r="D128" s="180"/>
      <c r="E128" s="214"/>
      <c r="F128" s="212"/>
      <c r="G128" s="212"/>
      <c r="H128" s="363"/>
      <c r="I128" s="156"/>
    </row>
    <row r="129" spans="1:146" ht="15" customHeight="1" x14ac:dyDescent="0.25">
      <c r="A129" s="169">
        <v>52</v>
      </c>
      <c r="B129" s="160" t="s">
        <v>42</v>
      </c>
      <c r="C129" s="175">
        <v>3.9239999999999999</v>
      </c>
      <c r="D129" s="179" t="s">
        <v>904</v>
      </c>
      <c r="E129" s="213">
        <v>1308</v>
      </c>
      <c r="F129" s="211" t="s">
        <v>7</v>
      </c>
      <c r="G129" s="211" t="s">
        <v>274</v>
      </c>
      <c r="H129" s="362" t="s">
        <v>271</v>
      </c>
      <c r="I129" s="155" t="s">
        <v>652</v>
      </c>
    </row>
    <row r="130" spans="1:146" x14ac:dyDescent="0.25">
      <c r="A130" s="169"/>
      <c r="B130" s="160"/>
      <c r="C130" s="176"/>
      <c r="D130" s="180"/>
      <c r="E130" s="214"/>
      <c r="F130" s="212"/>
      <c r="G130" s="212"/>
      <c r="H130" s="363"/>
      <c r="I130" s="156"/>
    </row>
    <row r="131" spans="1:146" ht="15" customHeight="1" x14ac:dyDescent="0.25">
      <c r="A131" s="169">
        <v>53</v>
      </c>
      <c r="B131" s="160" t="s">
        <v>30</v>
      </c>
      <c r="C131" s="175">
        <v>1.0409999999999999</v>
      </c>
      <c r="D131" s="179" t="s">
        <v>905</v>
      </c>
      <c r="E131" s="213">
        <v>347</v>
      </c>
      <c r="F131" s="211" t="s">
        <v>7</v>
      </c>
      <c r="G131" s="211" t="s">
        <v>274</v>
      </c>
      <c r="H131" s="362" t="s">
        <v>271</v>
      </c>
      <c r="I131" s="155" t="s">
        <v>653</v>
      </c>
    </row>
    <row r="132" spans="1:146" x14ac:dyDescent="0.25">
      <c r="A132" s="169"/>
      <c r="B132" s="160"/>
      <c r="C132" s="176"/>
      <c r="D132" s="180"/>
      <c r="E132" s="214"/>
      <c r="F132" s="212"/>
      <c r="G132" s="212"/>
      <c r="H132" s="363"/>
      <c r="I132" s="156"/>
    </row>
    <row r="133" spans="1:146" ht="15" customHeight="1" x14ac:dyDescent="0.25">
      <c r="A133" s="169">
        <v>54</v>
      </c>
      <c r="B133" s="160" t="s">
        <v>43</v>
      </c>
      <c r="C133" s="175">
        <v>0.53400000000000003</v>
      </c>
      <c r="D133" s="179" t="s">
        <v>906</v>
      </c>
      <c r="E133" s="213">
        <v>127</v>
      </c>
      <c r="F133" s="211" t="s">
        <v>7</v>
      </c>
      <c r="G133" s="211" t="s">
        <v>274</v>
      </c>
      <c r="H133" s="362" t="s">
        <v>271</v>
      </c>
      <c r="I133" s="155" t="s">
        <v>654</v>
      </c>
    </row>
    <row r="134" spans="1:146" x14ac:dyDescent="0.25">
      <c r="A134" s="169"/>
      <c r="B134" s="160"/>
      <c r="C134" s="176"/>
      <c r="D134" s="180"/>
      <c r="E134" s="214"/>
      <c r="F134" s="212"/>
      <c r="G134" s="212"/>
      <c r="H134" s="363"/>
      <c r="I134" s="156"/>
    </row>
    <row r="135" spans="1:146" s="11" customFormat="1" ht="15" customHeight="1" x14ac:dyDescent="0.25">
      <c r="A135" s="157">
        <v>55</v>
      </c>
      <c r="B135" s="191" t="s">
        <v>279</v>
      </c>
      <c r="C135" s="175">
        <v>3.6259999999999999</v>
      </c>
      <c r="D135" s="179" t="s">
        <v>907</v>
      </c>
      <c r="E135" s="213">
        <v>879</v>
      </c>
      <c r="F135" s="211" t="s">
        <v>7</v>
      </c>
      <c r="G135" s="211" t="s">
        <v>274</v>
      </c>
      <c r="H135" s="362" t="s">
        <v>271</v>
      </c>
      <c r="I135" s="155" t="s">
        <v>655</v>
      </c>
    </row>
    <row r="136" spans="1:146" s="11" customFormat="1" x14ac:dyDescent="0.25">
      <c r="A136" s="159"/>
      <c r="B136" s="192"/>
      <c r="C136" s="176"/>
      <c r="D136" s="180"/>
      <c r="E136" s="214"/>
      <c r="F136" s="212"/>
      <c r="G136" s="212"/>
      <c r="H136" s="363"/>
      <c r="I136" s="156"/>
    </row>
    <row r="137" spans="1:146" ht="15" customHeight="1" x14ac:dyDescent="0.25">
      <c r="A137" s="157">
        <v>56</v>
      </c>
      <c r="B137" s="160" t="s">
        <v>280</v>
      </c>
      <c r="C137" s="175">
        <v>0.43099999999999999</v>
      </c>
      <c r="D137" s="179" t="s">
        <v>908</v>
      </c>
      <c r="E137" s="213">
        <v>107</v>
      </c>
      <c r="F137" s="211" t="s">
        <v>1</v>
      </c>
      <c r="G137" s="211" t="s">
        <v>274</v>
      </c>
      <c r="H137" s="362" t="s">
        <v>271</v>
      </c>
      <c r="I137" s="155" t="s">
        <v>656</v>
      </c>
    </row>
    <row r="138" spans="1:146" x14ac:dyDescent="0.25">
      <c r="A138" s="159"/>
      <c r="B138" s="160"/>
      <c r="C138" s="176"/>
      <c r="D138" s="180"/>
      <c r="E138" s="214"/>
      <c r="F138" s="212"/>
      <c r="G138" s="212"/>
      <c r="H138" s="363"/>
      <c r="I138" s="156"/>
    </row>
    <row r="139" spans="1:146" s="4" customFormat="1" ht="24.75" customHeight="1" x14ac:dyDescent="0.25">
      <c r="A139" s="150">
        <v>57</v>
      </c>
      <c r="B139" s="44" t="s">
        <v>281</v>
      </c>
      <c r="C139" s="56">
        <v>1.036</v>
      </c>
      <c r="D139" s="60" t="s">
        <v>909</v>
      </c>
      <c r="E139" s="110">
        <v>296</v>
      </c>
      <c r="F139" s="111" t="s">
        <v>7</v>
      </c>
      <c r="G139" s="12" t="s">
        <v>274</v>
      </c>
      <c r="H139" s="50" t="s">
        <v>271</v>
      </c>
      <c r="I139" s="45" t="s">
        <v>657</v>
      </c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  <c r="EB139" s="3"/>
      <c r="EC139" s="3"/>
      <c r="ED139" s="3"/>
      <c r="EE139" s="3"/>
      <c r="EF139" s="3"/>
      <c r="EG139" s="3"/>
      <c r="EH139" s="3"/>
      <c r="EI139" s="3"/>
      <c r="EJ139" s="3"/>
      <c r="EK139" s="3"/>
      <c r="EL139" s="3"/>
      <c r="EM139" s="3"/>
      <c r="EN139" s="3"/>
      <c r="EO139" s="3"/>
      <c r="EP139" s="3"/>
    </row>
    <row r="140" spans="1:146" s="10" customFormat="1" ht="24.75" customHeight="1" x14ac:dyDescent="0.25">
      <c r="A140" s="150">
        <v>58</v>
      </c>
      <c r="B140" s="44" t="s">
        <v>373</v>
      </c>
      <c r="C140" s="63">
        <v>1.175</v>
      </c>
      <c r="D140" s="60" t="s">
        <v>909</v>
      </c>
      <c r="E140" s="110">
        <v>400</v>
      </c>
      <c r="F140" s="111" t="s">
        <v>7</v>
      </c>
      <c r="G140" s="12" t="s">
        <v>274</v>
      </c>
      <c r="H140" s="50" t="s">
        <v>271</v>
      </c>
      <c r="I140" s="45" t="s">
        <v>968</v>
      </c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</row>
    <row r="141" spans="1:146" s="10" customFormat="1" ht="24.75" customHeight="1" x14ac:dyDescent="0.25">
      <c r="A141" s="150">
        <v>59</v>
      </c>
      <c r="B141" s="44" t="s">
        <v>957</v>
      </c>
      <c r="C141" s="56">
        <v>0.625</v>
      </c>
      <c r="D141" s="60" t="s">
        <v>909</v>
      </c>
      <c r="E141" s="110">
        <v>140</v>
      </c>
      <c r="F141" s="111" t="s">
        <v>7</v>
      </c>
      <c r="G141" s="12" t="s">
        <v>274</v>
      </c>
      <c r="H141" s="50" t="s">
        <v>271</v>
      </c>
      <c r="I141" s="45" t="s">
        <v>969</v>
      </c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</row>
    <row r="142" spans="1:146" s="10" customFormat="1" ht="24.75" customHeight="1" x14ac:dyDescent="0.25">
      <c r="A142" s="150">
        <v>59</v>
      </c>
      <c r="B142" s="44" t="s">
        <v>958</v>
      </c>
      <c r="C142" s="59">
        <v>1.075</v>
      </c>
      <c r="D142" s="60" t="s">
        <v>909</v>
      </c>
      <c r="E142" s="110">
        <v>170</v>
      </c>
      <c r="F142" s="111" t="s">
        <v>7</v>
      </c>
      <c r="G142" s="12" t="s">
        <v>274</v>
      </c>
      <c r="H142" s="50" t="s">
        <v>271</v>
      </c>
      <c r="I142" s="45" t="s">
        <v>970</v>
      </c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</row>
    <row r="143" spans="1:146" s="14" customFormat="1" ht="24.75" customHeight="1" x14ac:dyDescent="0.25">
      <c r="A143" s="150">
        <v>60</v>
      </c>
      <c r="B143" s="44" t="s">
        <v>984</v>
      </c>
      <c r="C143" s="56">
        <v>0.98399999999999999</v>
      </c>
      <c r="D143" s="60" t="s">
        <v>909</v>
      </c>
      <c r="E143" s="110">
        <v>870</v>
      </c>
      <c r="F143" s="111" t="s">
        <v>7</v>
      </c>
      <c r="G143" s="12" t="s">
        <v>274</v>
      </c>
      <c r="H143" s="50" t="s">
        <v>271</v>
      </c>
      <c r="I143" s="45" t="s">
        <v>1006</v>
      </c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</row>
    <row r="144" spans="1:146" s="14" customFormat="1" ht="24.75" customHeight="1" x14ac:dyDescent="0.25">
      <c r="A144" s="150">
        <v>61</v>
      </c>
      <c r="B144" s="44" t="s">
        <v>8</v>
      </c>
      <c r="C144" s="56">
        <v>0.745</v>
      </c>
      <c r="D144" s="60" t="s">
        <v>909</v>
      </c>
      <c r="E144" s="110">
        <v>750</v>
      </c>
      <c r="F144" s="111" t="s">
        <v>7</v>
      </c>
      <c r="G144" s="12" t="s">
        <v>274</v>
      </c>
      <c r="H144" s="50" t="s">
        <v>271</v>
      </c>
      <c r="I144" s="45" t="s">
        <v>1007</v>
      </c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  <c r="DH144" s="13"/>
      <c r="DI144" s="13"/>
      <c r="DJ144" s="13"/>
      <c r="DK144" s="13"/>
      <c r="DL144" s="13"/>
      <c r="DM144" s="13"/>
      <c r="DN144" s="13"/>
      <c r="DO144" s="13"/>
      <c r="DP144" s="13"/>
      <c r="DQ144" s="13"/>
      <c r="DR144" s="13"/>
      <c r="DS144" s="13"/>
      <c r="DT144" s="13"/>
      <c r="DU144" s="13"/>
      <c r="DV144" s="13"/>
      <c r="DW144" s="13"/>
      <c r="DX144" s="13"/>
      <c r="DY144" s="13"/>
      <c r="DZ144" s="13"/>
      <c r="EA144" s="13"/>
      <c r="EB144" s="13"/>
      <c r="EC144" s="13"/>
      <c r="ED144" s="13"/>
      <c r="EE144" s="13"/>
      <c r="EF144" s="13"/>
      <c r="EG144" s="13"/>
      <c r="EH144" s="13"/>
      <c r="EI144" s="13"/>
      <c r="EJ144" s="13"/>
      <c r="EK144" s="13"/>
      <c r="EL144" s="13"/>
      <c r="EM144" s="13"/>
      <c r="EN144" s="13"/>
      <c r="EO144" s="13"/>
      <c r="EP144" s="13"/>
    </row>
    <row r="145" spans="1:146" s="14" customFormat="1" ht="24.75" customHeight="1" x14ac:dyDescent="0.25">
      <c r="A145" s="150">
        <v>62</v>
      </c>
      <c r="B145" s="44" t="s">
        <v>389</v>
      </c>
      <c r="C145" s="59">
        <v>0.48699999999999999</v>
      </c>
      <c r="D145" s="60" t="s">
        <v>909</v>
      </c>
      <c r="E145" s="110">
        <v>700</v>
      </c>
      <c r="F145" s="111" t="s">
        <v>7</v>
      </c>
      <c r="G145" s="12" t="s">
        <v>274</v>
      </c>
      <c r="H145" s="50" t="s">
        <v>271</v>
      </c>
      <c r="I145" s="45" t="s">
        <v>1008</v>
      </c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  <c r="DW145" s="13"/>
      <c r="DX145" s="13"/>
      <c r="DY145" s="13"/>
      <c r="DZ145" s="13"/>
      <c r="EA145" s="13"/>
      <c r="EB145" s="13"/>
      <c r="EC145" s="13"/>
      <c r="ED145" s="13"/>
      <c r="EE145" s="13"/>
      <c r="EF145" s="13"/>
      <c r="EG145" s="13"/>
      <c r="EH145" s="13"/>
      <c r="EI145" s="13"/>
      <c r="EJ145" s="13"/>
      <c r="EK145" s="13"/>
      <c r="EL145" s="13"/>
      <c r="EM145" s="13"/>
      <c r="EN145" s="13"/>
      <c r="EO145" s="13"/>
      <c r="EP145" s="13"/>
    </row>
    <row r="146" spans="1:146" ht="15" customHeight="1" x14ac:dyDescent="0.25">
      <c r="A146" s="161" t="s">
        <v>18</v>
      </c>
      <c r="B146" s="161"/>
      <c r="C146" s="199">
        <f>SUM(C116:C145)</f>
        <v>47.774999999999991</v>
      </c>
      <c r="D146" s="35"/>
      <c r="E146" s="118">
        <f>SUM(E116,E119,E122,E125)</f>
        <v>2289</v>
      </c>
      <c r="F146" s="117" t="s">
        <v>23</v>
      </c>
      <c r="G146" s="186" t="s">
        <v>271</v>
      </c>
      <c r="H146" s="350"/>
      <c r="I146" s="239"/>
    </row>
    <row r="147" spans="1:146" x14ac:dyDescent="0.25">
      <c r="A147" s="161"/>
      <c r="B147" s="161"/>
      <c r="C147" s="199"/>
      <c r="D147" s="36"/>
      <c r="E147" s="118">
        <f>SUM(E145,E144,E143,E142,E141,E140,E139,E135,E133,E131,E129,E127,E126,E123,E120,E117)</f>
        <v>10021</v>
      </c>
      <c r="F147" s="117" t="s">
        <v>7</v>
      </c>
      <c r="G147" s="207"/>
      <c r="H147" s="361"/>
      <c r="I147" s="240"/>
    </row>
    <row r="148" spans="1:146" x14ac:dyDescent="0.25">
      <c r="A148" s="161"/>
      <c r="B148" s="161"/>
      <c r="C148" s="199"/>
      <c r="D148" s="36"/>
      <c r="E148" s="118">
        <f>SUM(E124,E121,E118,E137)</f>
        <v>853</v>
      </c>
      <c r="F148" s="117" t="s">
        <v>1035</v>
      </c>
      <c r="G148" s="209"/>
      <c r="H148" s="351"/>
      <c r="I148" s="241"/>
    </row>
    <row r="149" spans="1:146" ht="15" customHeight="1" x14ac:dyDescent="0.25">
      <c r="A149" s="228" t="s">
        <v>44</v>
      </c>
      <c r="B149" s="229"/>
      <c r="C149" s="229"/>
      <c r="D149" s="229"/>
      <c r="E149" s="229"/>
      <c r="F149" s="229"/>
      <c r="G149" s="229"/>
      <c r="H149" s="229"/>
      <c r="I149" s="230"/>
    </row>
    <row r="150" spans="1:146" ht="15" customHeight="1" x14ac:dyDescent="0.25">
      <c r="A150" s="157">
        <v>63</v>
      </c>
      <c r="B150" s="191" t="s">
        <v>25</v>
      </c>
      <c r="C150" s="173">
        <v>5.032</v>
      </c>
      <c r="D150" s="179" t="s">
        <v>911</v>
      </c>
      <c r="E150" s="110">
        <v>43</v>
      </c>
      <c r="F150" s="111" t="s">
        <v>7</v>
      </c>
      <c r="G150" s="211" t="s">
        <v>274</v>
      </c>
      <c r="H150" s="186" t="s">
        <v>271</v>
      </c>
      <c r="I150" s="155" t="s">
        <v>658</v>
      </c>
    </row>
    <row r="151" spans="1:146" x14ac:dyDescent="0.25">
      <c r="A151" s="159"/>
      <c r="B151" s="192"/>
      <c r="C151" s="173"/>
      <c r="D151" s="180"/>
      <c r="E151" s="110">
        <v>820</v>
      </c>
      <c r="F151" s="111" t="s">
        <v>23</v>
      </c>
      <c r="G151" s="212"/>
      <c r="H151" s="209"/>
      <c r="I151" s="156"/>
    </row>
    <row r="152" spans="1:146" ht="15" customHeight="1" x14ac:dyDescent="0.25">
      <c r="A152" s="169">
        <v>64</v>
      </c>
      <c r="B152" s="160" t="s">
        <v>45</v>
      </c>
      <c r="C152" s="173">
        <v>6.1879999999999997</v>
      </c>
      <c r="D152" s="179" t="s">
        <v>912</v>
      </c>
      <c r="E152" s="110">
        <v>864</v>
      </c>
      <c r="F152" s="111" t="s">
        <v>23</v>
      </c>
      <c r="G152" s="166" t="s">
        <v>274</v>
      </c>
      <c r="H152" s="204" t="s">
        <v>271</v>
      </c>
      <c r="I152" s="155" t="s">
        <v>659</v>
      </c>
    </row>
    <row r="153" spans="1:146" x14ac:dyDescent="0.25">
      <c r="A153" s="169"/>
      <c r="B153" s="160"/>
      <c r="C153" s="173"/>
      <c r="D153" s="180"/>
      <c r="E153" s="110">
        <v>630</v>
      </c>
      <c r="F153" s="111" t="s">
        <v>7</v>
      </c>
      <c r="G153" s="167"/>
      <c r="H153" s="317"/>
      <c r="I153" s="156"/>
    </row>
    <row r="154" spans="1:146" ht="15" customHeight="1" x14ac:dyDescent="0.25">
      <c r="A154" s="169">
        <v>65</v>
      </c>
      <c r="B154" s="160" t="s">
        <v>42</v>
      </c>
      <c r="C154" s="173">
        <v>2.73</v>
      </c>
      <c r="D154" s="179" t="s">
        <v>913</v>
      </c>
      <c r="E154" s="174">
        <v>780</v>
      </c>
      <c r="F154" s="170" t="s">
        <v>7</v>
      </c>
      <c r="G154" s="166" t="s">
        <v>274</v>
      </c>
      <c r="H154" s="204" t="s">
        <v>271</v>
      </c>
      <c r="I154" s="155" t="s">
        <v>660</v>
      </c>
    </row>
    <row r="155" spans="1:146" x14ac:dyDescent="0.25">
      <c r="A155" s="169"/>
      <c r="B155" s="160"/>
      <c r="C155" s="173"/>
      <c r="D155" s="180"/>
      <c r="E155" s="174"/>
      <c r="F155" s="170"/>
      <c r="G155" s="167"/>
      <c r="H155" s="317"/>
      <c r="I155" s="156"/>
    </row>
    <row r="156" spans="1:146" ht="15" customHeight="1" x14ac:dyDescent="0.25">
      <c r="A156" s="169">
        <v>66</v>
      </c>
      <c r="B156" s="160" t="s">
        <v>3</v>
      </c>
      <c r="C156" s="173">
        <v>1.196</v>
      </c>
      <c r="D156" s="179" t="s">
        <v>914</v>
      </c>
      <c r="E156" s="174">
        <v>392</v>
      </c>
      <c r="F156" s="170" t="s">
        <v>7</v>
      </c>
      <c r="G156" s="166" t="s">
        <v>274</v>
      </c>
      <c r="H156" s="204" t="s">
        <v>271</v>
      </c>
      <c r="I156" s="155" t="s">
        <v>661</v>
      </c>
    </row>
    <row r="157" spans="1:146" x14ac:dyDescent="0.25">
      <c r="A157" s="169"/>
      <c r="B157" s="160"/>
      <c r="C157" s="173"/>
      <c r="D157" s="180"/>
      <c r="E157" s="174"/>
      <c r="F157" s="170"/>
      <c r="G157" s="167"/>
      <c r="H157" s="317"/>
      <c r="I157" s="156"/>
    </row>
    <row r="158" spans="1:146" ht="15" customHeight="1" x14ac:dyDescent="0.25">
      <c r="A158" s="169">
        <v>67</v>
      </c>
      <c r="B158" s="160" t="s">
        <v>6</v>
      </c>
      <c r="C158" s="173">
        <v>3.8660000000000001</v>
      </c>
      <c r="D158" s="179" t="s">
        <v>915</v>
      </c>
      <c r="E158" s="110">
        <v>620</v>
      </c>
      <c r="F158" s="111" t="s">
        <v>7</v>
      </c>
      <c r="G158" s="166" t="s">
        <v>274</v>
      </c>
      <c r="H158" s="204" t="s">
        <v>271</v>
      </c>
      <c r="I158" s="155" t="s">
        <v>662</v>
      </c>
    </row>
    <row r="159" spans="1:146" x14ac:dyDescent="0.25">
      <c r="A159" s="169"/>
      <c r="B159" s="160"/>
      <c r="C159" s="173"/>
      <c r="D159" s="180"/>
      <c r="E159" s="110">
        <v>547</v>
      </c>
      <c r="F159" s="111" t="s">
        <v>1</v>
      </c>
      <c r="G159" s="167"/>
      <c r="H159" s="317"/>
      <c r="I159" s="156"/>
    </row>
    <row r="160" spans="1:146" ht="15" customHeight="1" x14ac:dyDescent="0.25">
      <c r="A160" s="169">
        <v>68</v>
      </c>
      <c r="B160" s="160" t="s">
        <v>8</v>
      </c>
      <c r="C160" s="173">
        <v>1.466</v>
      </c>
      <c r="D160" s="179" t="s">
        <v>916</v>
      </c>
      <c r="E160" s="174">
        <v>452</v>
      </c>
      <c r="F160" s="170" t="s">
        <v>7</v>
      </c>
      <c r="G160" s="166" t="s">
        <v>274</v>
      </c>
      <c r="H160" s="204" t="s">
        <v>271</v>
      </c>
      <c r="I160" s="155" t="s">
        <v>663</v>
      </c>
    </row>
    <row r="161" spans="1:14" x14ac:dyDescent="0.25">
      <c r="A161" s="169"/>
      <c r="B161" s="160"/>
      <c r="C161" s="173"/>
      <c r="D161" s="180"/>
      <c r="E161" s="174"/>
      <c r="F161" s="170"/>
      <c r="G161" s="167"/>
      <c r="H161" s="317"/>
      <c r="I161" s="156"/>
    </row>
    <row r="162" spans="1:14" ht="15" customHeight="1" x14ac:dyDescent="0.25">
      <c r="A162" s="169">
        <v>69</v>
      </c>
      <c r="B162" s="160" t="s">
        <v>4</v>
      </c>
      <c r="C162" s="173">
        <v>5.7789999999999999</v>
      </c>
      <c r="D162" s="179" t="s">
        <v>917</v>
      </c>
      <c r="E162" s="174">
        <v>1651</v>
      </c>
      <c r="F162" s="170" t="s">
        <v>1</v>
      </c>
      <c r="G162" s="166" t="s">
        <v>274</v>
      </c>
      <c r="H162" s="204" t="s">
        <v>271</v>
      </c>
      <c r="I162" s="155" t="s">
        <v>664</v>
      </c>
    </row>
    <row r="163" spans="1:14" x14ac:dyDescent="0.25">
      <c r="A163" s="169"/>
      <c r="B163" s="160"/>
      <c r="C163" s="173"/>
      <c r="D163" s="180"/>
      <c r="E163" s="174"/>
      <c r="F163" s="170"/>
      <c r="G163" s="167"/>
      <c r="H163" s="317"/>
      <c r="I163" s="156"/>
    </row>
    <row r="164" spans="1:14" ht="15" customHeight="1" x14ac:dyDescent="0.25">
      <c r="A164" s="169">
        <v>70</v>
      </c>
      <c r="B164" s="160" t="s">
        <v>30</v>
      </c>
      <c r="C164" s="173">
        <v>1.954</v>
      </c>
      <c r="D164" s="179" t="s">
        <v>918</v>
      </c>
      <c r="E164" s="174">
        <v>527</v>
      </c>
      <c r="F164" s="170" t="s">
        <v>7</v>
      </c>
      <c r="G164" s="166" t="s">
        <v>274</v>
      </c>
      <c r="H164" s="204" t="s">
        <v>271</v>
      </c>
      <c r="I164" s="155" t="s">
        <v>665</v>
      </c>
    </row>
    <row r="165" spans="1:14" x14ac:dyDescent="0.25">
      <c r="A165" s="169"/>
      <c r="B165" s="160"/>
      <c r="C165" s="173"/>
      <c r="D165" s="180"/>
      <c r="E165" s="174"/>
      <c r="F165" s="170"/>
      <c r="G165" s="167"/>
      <c r="H165" s="317"/>
      <c r="I165" s="156"/>
    </row>
    <row r="166" spans="1:14" ht="15" customHeight="1" x14ac:dyDescent="0.25">
      <c r="A166" s="169">
        <v>71</v>
      </c>
      <c r="B166" s="160" t="s">
        <v>21</v>
      </c>
      <c r="C166" s="173">
        <v>1.204</v>
      </c>
      <c r="D166" s="179" t="s">
        <v>919</v>
      </c>
      <c r="E166" s="174">
        <v>344</v>
      </c>
      <c r="F166" s="170" t="s">
        <v>7</v>
      </c>
      <c r="G166" s="166" t="s">
        <v>274</v>
      </c>
      <c r="H166" s="204" t="s">
        <v>271</v>
      </c>
      <c r="I166" s="155" t="s">
        <v>666</v>
      </c>
    </row>
    <row r="167" spans="1:14" x14ac:dyDescent="0.25">
      <c r="A167" s="169"/>
      <c r="B167" s="160"/>
      <c r="C167" s="173"/>
      <c r="D167" s="180"/>
      <c r="E167" s="174"/>
      <c r="F167" s="170"/>
      <c r="G167" s="167"/>
      <c r="H167" s="317"/>
      <c r="I167" s="156"/>
    </row>
    <row r="168" spans="1:14" ht="33.75" x14ac:dyDescent="0.25">
      <c r="A168" s="150">
        <v>72</v>
      </c>
      <c r="B168" s="44" t="s">
        <v>282</v>
      </c>
      <c r="C168" s="56">
        <v>0.56000000000000005</v>
      </c>
      <c r="D168" s="60" t="s">
        <v>920</v>
      </c>
      <c r="E168" s="110">
        <v>160</v>
      </c>
      <c r="F168" s="111" t="s">
        <v>7</v>
      </c>
      <c r="G168" s="12" t="s">
        <v>274</v>
      </c>
      <c r="H168" s="64" t="s">
        <v>271</v>
      </c>
      <c r="I168" s="30" t="s">
        <v>667</v>
      </c>
    </row>
    <row r="169" spans="1:14" ht="33.75" x14ac:dyDescent="0.25">
      <c r="A169" s="150">
        <v>73</v>
      </c>
      <c r="B169" s="44" t="s">
        <v>283</v>
      </c>
      <c r="C169" s="59">
        <v>1.9730000000000001</v>
      </c>
      <c r="D169" s="60" t="s">
        <v>921</v>
      </c>
      <c r="E169" s="110">
        <v>538</v>
      </c>
      <c r="F169" s="111" t="s">
        <v>7</v>
      </c>
      <c r="G169" s="12" t="s">
        <v>274</v>
      </c>
      <c r="H169" s="64" t="s">
        <v>271</v>
      </c>
      <c r="I169" s="30" t="s">
        <v>668</v>
      </c>
    </row>
    <row r="170" spans="1:14" s="5" customFormat="1" ht="22.5" x14ac:dyDescent="0.35">
      <c r="A170" s="150">
        <v>74</v>
      </c>
      <c r="B170" s="45" t="s">
        <v>284</v>
      </c>
      <c r="C170" s="56">
        <v>0.59399999999999997</v>
      </c>
      <c r="D170" s="65" t="s">
        <v>922</v>
      </c>
      <c r="E170" s="110">
        <v>144</v>
      </c>
      <c r="F170" s="115" t="s">
        <v>7</v>
      </c>
      <c r="G170" s="20" t="s">
        <v>274</v>
      </c>
      <c r="H170" s="66" t="s">
        <v>271</v>
      </c>
      <c r="I170" s="30" t="s">
        <v>669</v>
      </c>
      <c r="J170" s="330"/>
      <c r="K170" s="331"/>
      <c r="L170" s="331"/>
      <c r="M170" s="331"/>
      <c r="N170" s="331"/>
    </row>
    <row r="171" spans="1:14" ht="22.5" x14ac:dyDescent="0.25">
      <c r="A171" s="150">
        <v>75</v>
      </c>
      <c r="B171" s="44" t="s">
        <v>285</v>
      </c>
      <c r="C171" s="56">
        <v>0.72</v>
      </c>
      <c r="D171" s="60" t="s">
        <v>923</v>
      </c>
      <c r="E171" s="110">
        <v>240</v>
      </c>
      <c r="F171" s="111" t="s">
        <v>7</v>
      </c>
      <c r="G171" s="12" t="s">
        <v>274</v>
      </c>
      <c r="H171" s="64" t="s">
        <v>271</v>
      </c>
      <c r="I171" s="30" t="s">
        <v>670</v>
      </c>
    </row>
    <row r="172" spans="1:14" ht="22.5" x14ac:dyDescent="0.25">
      <c r="A172" s="150">
        <v>76</v>
      </c>
      <c r="B172" s="44" t="s">
        <v>286</v>
      </c>
      <c r="C172" s="63">
        <v>0.67800000000000005</v>
      </c>
      <c r="D172" s="60" t="s">
        <v>924</v>
      </c>
      <c r="E172" s="110">
        <v>226</v>
      </c>
      <c r="F172" s="111" t="s">
        <v>1</v>
      </c>
      <c r="G172" s="12" t="s">
        <v>274</v>
      </c>
      <c r="H172" s="64" t="s">
        <v>271</v>
      </c>
      <c r="I172" s="30" t="s">
        <v>671</v>
      </c>
    </row>
    <row r="173" spans="1:14" s="5" customFormat="1" ht="16.5" customHeight="1" x14ac:dyDescent="0.25">
      <c r="A173" s="169">
        <v>77</v>
      </c>
      <c r="B173" s="157" t="s">
        <v>950</v>
      </c>
      <c r="C173" s="175">
        <v>18.114999999999998</v>
      </c>
      <c r="D173" s="247"/>
      <c r="E173" s="110">
        <v>1120</v>
      </c>
      <c r="F173" s="115" t="s">
        <v>7</v>
      </c>
      <c r="G173" s="157" t="s">
        <v>288</v>
      </c>
      <c r="H173" s="67" t="s">
        <v>302</v>
      </c>
      <c r="I173" s="155" t="s">
        <v>672</v>
      </c>
      <c r="J173" s="328"/>
      <c r="K173" s="329"/>
      <c r="L173" s="329"/>
      <c r="M173" s="329"/>
      <c r="N173" s="329"/>
    </row>
    <row r="174" spans="1:14" s="5" customFormat="1" x14ac:dyDescent="0.25">
      <c r="A174" s="169"/>
      <c r="B174" s="159"/>
      <c r="C174" s="176"/>
      <c r="D174" s="249"/>
      <c r="E174" s="110">
        <v>2249</v>
      </c>
      <c r="F174" s="24" t="s">
        <v>23</v>
      </c>
      <c r="G174" s="159"/>
      <c r="H174" s="67" t="s">
        <v>303</v>
      </c>
      <c r="I174" s="156"/>
      <c r="J174" s="328"/>
      <c r="K174" s="329"/>
      <c r="L174" s="329"/>
      <c r="M174" s="329"/>
      <c r="N174" s="329"/>
    </row>
    <row r="175" spans="1:14" ht="15" customHeight="1" x14ac:dyDescent="0.25">
      <c r="A175" s="161" t="s">
        <v>18</v>
      </c>
      <c r="B175" s="161"/>
      <c r="C175" s="199">
        <f>SUM(C150:C174)</f>
        <v>52.054999999999993</v>
      </c>
      <c r="D175" s="35"/>
      <c r="E175" s="118">
        <f>SUM(E152,E151,E174)</f>
        <v>3933</v>
      </c>
      <c r="F175" s="117" t="s">
        <v>23</v>
      </c>
      <c r="G175" s="186" t="s">
        <v>271</v>
      </c>
      <c r="H175" s="350"/>
      <c r="I175" s="239"/>
    </row>
    <row r="176" spans="1:14" x14ac:dyDescent="0.25">
      <c r="A176" s="161"/>
      <c r="B176" s="161"/>
      <c r="C176" s="199"/>
      <c r="D176" s="36"/>
      <c r="E176" s="118">
        <f>SUM(E159,E162,E172)</f>
        <v>2424</v>
      </c>
      <c r="F176" s="117" t="s">
        <v>1</v>
      </c>
      <c r="G176" s="207"/>
      <c r="H176" s="361"/>
      <c r="I176" s="240"/>
    </row>
    <row r="177" spans="1:9" x14ac:dyDescent="0.25">
      <c r="A177" s="161"/>
      <c r="B177" s="161"/>
      <c r="C177" s="199"/>
      <c r="D177" s="36"/>
      <c r="E177" s="118">
        <f>SUM(E150,E153,E154,E156,E158,E160,E164,E166,E169,E170,E171,E173,E168)</f>
        <v>5990</v>
      </c>
      <c r="F177" s="117" t="s">
        <v>7</v>
      </c>
      <c r="G177" s="209"/>
      <c r="H177" s="351"/>
      <c r="I177" s="241"/>
    </row>
    <row r="178" spans="1:9" ht="19.5" customHeight="1" x14ac:dyDescent="0.25">
      <c r="A178" s="228" t="s">
        <v>46</v>
      </c>
      <c r="B178" s="229"/>
      <c r="C178" s="229"/>
      <c r="D178" s="229"/>
      <c r="E178" s="229"/>
      <c r="F178" s="229"/>
      <c r="G178" s="229"/>
      <c r="H178" s="229"/>
      <c r="I178" s="230"/>
    </row>
    <row r="179" spans="1:9" x14ac:dyDescent="0.25">
      <c r="A179" s="169">
        <v>78</v>
      </c>
      <c r="B179" s="160" t="s">
        <v>47</v>
      </c>
      <c r="C179" s="175">
        <v>12.115</v>
      </c>
      <c r="D179" s="179" t="s">
        <v>925</v>
      </c>
      <c r="E179" s="174">
        <v>2297</v>
      </c>
      <c r="F179" s="169" t="s">
        <v>7</v>
      </c>
      <c r="G179" s="189" t="s">
        <v>273</v>
      </c>
      <c r="H179" s="204" t="s">
        <v>271</v>
      </c>
      <c r="I179" s="155" t="s">
        <v>673</v>
      </c>
    </row>
    <row r="180" spans="1:9" x14ac:dyDescent="0.25">
      <c r="A180" s="169"/>
      <c r="B180" s="160"/>
      <c r="C180" s="176"/>
      <c r="D180" s="180"/>
      <c r="E180" s="174"/>
      <c r="F180" s="169"/>
      <c r="G180" s="190"/>
      <c r="H180" s="317"/>
      <c r="I180" s="156"/>
    </row>
    <row r="181" spans="1:9" ht="15" customHeight="1" x14ac:dyDescent="0.25">
      <c r="A181" s="169">
        <v>79</v>
      </c>
      <c r="B181" s="160" t="s">
        <v>32</v>
      </c>
      <c r="C181" s="175">
        <v>4.1479999999999997</v>
      </c>
      <c r="D181" s="179" t="s">
        <v>926</v>
      </c>
      <c r="E181" s="174">
        <v>1185</v>
      </c>
      <c r="F181" s="169" t="s">
        <v>7</v>
      </c>
      <c r="G181" s="189" t="s">
        <v>273</v>
      </c>
      <c r="H181" s="204" t="s">
        <v>271</v>
      </c>
      <c r="I181" s="155" t="s">
        <v>674</v>
      </c>
    </row>
    <row r="182" spans="1:9" x14ac:dyDescent="0.25">
      <c r="A182" s="169"/>
      <c r="B182" s="160"/>
      <c r="C182" s="176"/>
      <c r="D182" s="180"/>
      <c r="E182" s="174"/>
      <c r="F182" s="169"/>
      <c r="G182" s="190"/>
      <c r="H182" s="317"/>
      <c r="I182" s="156"/>
    </row>
    <row r="183" spans="1:9" ht="15" customHeight="1" x14ac:dyDescent="0.25">
      <c r="A183" s="169">
        <v>80</v>
      </c>
      <c r="B183" s="160" t="s">
        <v>275</v>
      </c>
      <c r="C183" s="175">
        <v>0.49199999999999999</v>
      </c>
      <c r="D183" s="179" t="s">
        <v>927</v>
      </c>
      <c r="E183" s="174">
        <v>164</v>
      </c>
      <c r="F183" s="169" t="s">
        <v>7</v>
      </c>
      <c r="G183" s="189" t="s">
        <v>273</v>
      </c>
      <c r="H183" s="204" t="s">
        <v>271</v>
      </c>
      <c r="I183" s="155" t="s">
        <v>675</v>
      </c>
    </row>
    <row r="184" spans="1:9" x14ac:dyDescent="0.25">
      <c r="A184" s="169"/>
      <c r="B184" s="160"/>
      <c r="C184" s="176"/>
      <c r="D184" s="180"/>
      <c r="E184" s="174"/>
      <c r="F184" s="169"/>
      <c r="G184" s="190"/>
      <c r="H184" s="317"/>
      <c r="I184" s="156"/>
    </row>
    <row r="185" spans="1:9" ht="22.5" x14ac:dyDescent="0.25">
      <c r="A185" s="150">
        <v>81</v>
      </c>
      <c r="B185" s="44" t="s">
        <v>276</v>
      </c>
      <c r="C185" s="56">
        <v>0.42</v>
      </c>
      <c r="D185" s="60" t="s">
        <v>928</v>
      </c>
      <c r="E185" s="110">
        <v>140</v>
      </c>
      <c r="F185" s="115" t="s">
        <v>7</v>
      </c>
      <c r="G185" s="20" t="s">
        <v>274</v>
      </c>
      <c r="H185" s="395" t="s">
        <v>271</v>
      </c>
      <c r="I185" s="30" t="s">
        <v>676</v>
      </c>
    </row>
    <row r="186" spans="1:9" ht="22.5" x14ac:dyDescent="0.25">
      <c r="A186" s="150">
        <v>82</v>
      </c>
      <c r="B186" s="44" t="s">
        <v>277</v>
      </c>
      <c r="C186" s="56">
        <v>0.48299999999999998</v>
      </c>
      <c r="D186" s="60" t="s">
        <v>929</v>
      </c>
      <c r="E186" s="110">
        <v>161</v>
      </c>
      <c r="F186" s="115" t="s">
        <v>7</v>
      </c>
      <c r="G186" s="20" t="s">
        <v>274</v>
      </c>
      <c r="H186" s="396"/>
      <c r="I186" s="30" t="s">
        <v>677</v>
      </c>
    </row>
    <row r="187" spans="1:9" ht="22.5" x14ac:dyDescent="0.25">
      <c r="A187" s="150">
        <v>83</v>
      </c>
      <c r="B187" s="44" t="s">
        <v>278</v>
      </c>
      <c r="C187" s="63">
        <v>0.67200000000000004</v>
      </c>
      <c r="D187" s="60" t="s">
        <v>930</v>
      </c>
      <c r="E187" s="110">
        <v>192</v>
      </c>
      <c r="F187" s="115" t="s">
        <v>7</v>
      </c>
      <c r="G187" s="20" t="s">
        <v>274</v>
      </c>
      <c r="H187" s="20" t="s">
        <v>271</v>
      </c>
      <c r="I187" s="30" t="s">
        <v>678</v>
      </c>
    </row>
    <row r="188" spans="1:9" ht="15" customHeight="1" x14ac:dyDescent="0.25">
      <c r="A188" s="272" t="s">
        <v>18</v>
      </c>
      <c r="B188" s="273"/>
      <c r="C188" s="48">
        <f>SUM(C179:D187)</f>
        <v>18.330000000000002</v>
      </c>
      <c r="D188" s="68"/>
      <c r="E188" s="118">
        <f>SUM(E179,E181,E183,E185,E186,E187)</f>
        <v>4139</v>
      </c>
      <c r="F188" s="121" t="s">
        <v>7</v>
      </c>
      <c r="G188" s="221">
        <f>SUM(E189,E190,E191)</f>
        <v>29649</v>
      </c>
      <c r="H188" s="292"/>
      <c r="I188" s="239"/>
    </row>
    <row r="189" spans="1:9" ht="20.25" customHeight="1" x14ac:dyDescent="0.25">
      <c r="A189" s="397" t="s">
        <v>240</v>
      </c>
      <c r="B189" s="397"/>
      <c r="C189" s="343">
        <f>SUM(C146,C175,C188)</f>
        <v>118.15999999999998</v>
      </c>
      <c r="D189" s="39"/>
      <c r="E189" s="118">
        <f>SUM(E175,E146)</f>
        <v>6222</v>
      </c>
      <c r="F189" s="117" t="s">
        <v>23</v>
      </c>
      <c r="G189" s="223"/>
      <c r="H189" s="293"/>
      <c r="I189" s="240"/>
    </row>
    <row r="190" spans="1:9" ht="15.75" x14ac:dyDescent="0.25">
      <c r="A190" s="397"/>
      <c r="B190" s="397"/>
      <c r="C190" s="344"/>
      <c r="D190" s="40"/>
      <c r="E190" s="118">
        <f>SUM(E147,E177,E188)</f>
        <v>20150</v>
      </c>
      <c r="F190" s="117" t="s">
        <v>7</v>
      </c>
      <c r="G190" s="223"/>
      <c r="H190" s="293"/>
      <c r="I190" s="240"/>
    </row>
    <row r="191" spans="1:9" ht="15.75" x14ac:dyDescent="0.25">
      <c r="A191" s="397"/>
      <c r="B191" s="397"/>
      <c r="C191" s="345"/>
      <c r="D191" s="62"/>
      <c r="E191" s="118">
        <f>SUM(E176,E148)</f>
        <v>3277</v>
      </c>
      <c r="F191" s="117" t="s">
        <v>1</v>
      </c>
      <c r="G191" s="225"/>
      <c r="H191" s="319"/>
      <c r="I191" s="241"/>
    </row>
    <row r="192" spans="1:9" ht="15.75" customHeight="1" x14ac:dyDescent="0.25">
      <c r="A192" s="314" t="s">
        <v>243</v>
      </c>
      <c r="B192" s="315"/>
      <c r="C192" s="315"/>
      <c r="D192" s="315"/>
      <c r="E192" s="315"/>
      <c r="F192" s="315"/>
      <c r="G192" s="315"/>
      <c r="H192" s="315"/>
      <c r="I192" s="316"/>
    </row>
    <row r="193" spans="1:9" ht="23.25" customHeight="1" x14ac:dyDescent="0.25">
      <c r="A193" s="228" t="s">
        <v>48</v>
      </c>
      <c r="B193" s="229"/>
      <c r="C193" s="229"/>
      <c r="D193" s="229"/>
      <c r="E193" s="229"/>
      <c r="F193" s="229"/>
      <c r="G193" s="229"/>
      <c r="H193" s="229"/>
      <c r="I193" s="230"/>
    </row>
    <row r="194" spans="1:9" x14ac:dyDescent="0.25">
      <c r="A194" s="169">
        <v>84</v>
      </c>
      <c r="B194" s="160" t="s">
        <v>49</v>
      </c>
      <c r="C194" s="173">
        <v>2.028</v>
      </c>
      <c r="D194" s="162">
        <v>293</v>
      </c>
      <c r="E194" s="213">
        <v>293</v>
      </c>
      <c r="F194" s="170" t="s">
        <v>23</v>
      </c>
      <c r="G194" s="166" t="s">
        <v>274</v>
      </c>
      <c r="H194" s="204" t="s">
        <v>271</v>
      </c>
      <c r="I194" s="155" t="s">
        <v>704</v>
      </c>
    </row>
    <row r="195" spans="1:9" x14ac:dyDescent="0.25">
      <c r="A195" s="169"/>
      <c r="B195" s="160"/>
      <c r="C195" s="173"/>
      <c r="D195" s="163"/>
      <c r="E195" s="214"/>
      <c r="F195" s="170"/>
      <c r="G195" s="167"/>
      <c r="H195" s="317"/>
      <c r="I195" s="156"/>
    </row>
    <row r="196" spans="1:9" ht="15" customHeight="1" x14ac:dyDescent="0.25">
      <c r="A196" s="169">
        <v>85</v>
      </c>
      <c r="B196" s="160" t="s">
        <v>50</v>
      </c>
      <c r="C196" s="173">
        <v>0.70199999999999996</v>
      </c>
      <c r="D196" s="162">
        <v>204</v>
      </c>
      <c r="E196" s="174">
        <v>204</v>
      </c>
      <c r="F196" s="170" t="s">
        <v>7</v>
      </c>
      <c r="G196" s="166" t="s">
        <v>274</v>
      </c>
      <c r="H196" s="204" t="s">
        <v>271</v>
      </c>
      <c r="I196" s="155" t="s">
        <v>705</v>
      </c>
    </row>
    <row r="197" spans="1:9" x14ac:dyDescent="0.25">
      <c r="A197" s="169"/>
      <c r="B197" s="160"/>
      <c r="C197" s="173"/>
      <c r="D197" s="163"/>
      <c r="E197" s="174"/>
      <c r="F197" s="170"/>
      <c r="G197" s="167"/>
      <c r="H197" s="317"/>
      <c r="I197" s="156"/>
    </row>
    <row r="198" spans="1:9" ht="15" customHeight="1" x14ac:dyDescent="0.25">
      <c r="A198" s="169">
        <v>86</v>
      </c>
      <c r="B198" s="160" t="s">
        <v>41</v>
      </c>
      <c r="C198" s="173">
        <v>1.0389999999999999</v>
      </c>
      <c r="D198" s="162">
        <v>213</v>
      </c>
      <c r="E198" s="110">
        <v>173</v>
      </c>
      <c r="F198" s="111" t="s">
        <v>7</v>
      </c>
      <c r="G198" s="166" t="s">
        <v>274</v>
      </c>
      <c r="H198" s="204" t="s">
        <v>271</v>
      </c>
      <c r="I198" s="155" t="s">
        <v>706</v>
      </c>
    </row>
    <row r="199" spans="1:9" x14ac:dyDescent="0.25">
      <c r="A199" s="169"/>
      <c r="B199" s="160"/>
      <c r="C199" s="173"/>
      <c r="D199" s="163"/>
      <c r="E199" s="110">
        <v>40</v>
      </c>
      <c r="F199" s="111" t="s">
        <v>23</v>
      </c>
      <c r="G199" s="167"/>
      <c r="H199" s="317"/>
      <c r="I199" s="156"/>
    </row>
    <row r="200" spans="1:9" ht="15" customHeight="1" x14ac:dyDescent="0.25">
      <c r="A200" s="169">
        <v>87</v>
      </c>
      <c r="B200" s="160" t="s">
        <v>30</v>
      </c>
      <c r="C200" s="173">
        <v>2.274</v>
      </c>
      <c r="D200" s="162">
        <v>588</v>
      </c>
      <c r="E200" s="213">
        <v>638</v>
      </c>
      <c r="F200" s="170" t="s">
        <v>7</v>
      </c>
      <c r="G200" s="166" t="s">
        <v>274</v>
      </c>
      <c r="H200" s="204" t="s">
        <v>271</v>
      </c>
      <c r="I200" s="155" t="s">
        <v>707</v>
      </c>
    </row>
    <row r="201" spans="1:9" x14ac:dyDescent="0.25">
      <c r="A201" s="169"/>
      <c r="B201" s="160"/>
      <c r="C201" s="173"/>
      <c r="D201" s="163"/>
      <c r="E201" s="214"/>
      <c r="F201" s="170"/>
      <c r="G201" s="167"/>
      <c r="H201" s="317"/>
      <c r="I201" s="156"/>
    </row>
    <row r="202" spans="1:9" ht="15" customHeight="1" x14ac:dyDescent="0.25">
      <c r="A202" s="169">
        <v>88</v>
      </c>
      <c r="B202" s="160" t="s">
        <v>51</v>
      </c>
      <c r="C202" s="173">
        <v>1.2689999999999999</v>
      </c>
      <c r="D202" s="162">
        <v>388</v>
      </c>
      <c r="E202" s="174">
        <v>388</v>
      </c>
      <c r="F202" s="170" t="s">
        <v>7</v>
      </c>
      <c r="G202" s="166" t="s">
        <v>274</v>
      </c>
      <c r="H202" s="204" t="s">
        <v>271</v>
      </c>
      <c r="I202" s="155" t="s">
        <v>708</v>
      </c>
    </row>
    <row r="203" spans="1:9" x14ac:dyDescent="0.25">
      <c r="A203" s="169"/>
      <c r="B203" s="160"/>
      <c r="C203" s="173"/>
      <c r="D203" s="163"/>
      <c r="E203" s="174"/>
      <c r="F203" s="170"/>
      <c r="G203" s="167"/>
      <c r="H203" s="317"/>
      <c r="I203" s="156"/>
    </row>
    <row r="204" spans="1:9" ht="15" customHeight="1" x14ac:dyDescent="0.25">
      <c r="A204" s="169">
        <v>89</v>
      </c>
      <c r="B204" s="160" t="s">
        <v>52</v>
      </c>
      <c r="C204" s="173">
        <v>0.82799999999999996</v>
      </c>
      <c r="D204" s="162">
        <v>225</v>
      </c>
      <c r="E204" s="174">
        <v>236</v>
      </c>
      <c r="F204" s="170" t="s">
        <v>7</v>
      </c>
      <c r="G204" s="166" t="s">
        <v>274</v>
      </c>
      <c r="H204" s="204" t="s">
        <v>271</v>
      </c>
      <c r="I204" s="155" t="s">
        <v>709</v>
      </c>
    </row>
    <row r="205" spans="1:9" x14ac:dyDescent="0.25">
      <c r="A205" s="169"/>
      <c r="B205" s="160"/>
      <c r="C205" s="173"/>
      <c r="D205" s="163"/>
      <c r="E205" s="174"/>
      <c r="F205" s="170"/>
      <c r="G205" s="167"/>
      <c r="H205" s="317"/>
      <c r="I205" s="156"/>
    </row>
    <row r="206" spans="1:9" ht="15" customHeight="1" x14ac:dyDescent="0.25">
      <c r="A206" s="169">
        <v>90</v>
      </c>
      <c r="B206" s="160" t="s">
        <v>53</v>
      </c>
      <c r="C206" s="173">
        <v>1.4550000000000001</v>
      </c>
      <c r="D206" s="162">
        <v>425</v>
      </c>
      <c r="E206" s="213">
        <v>445</v>
      </c>
      <c r="F206" s="170" t="s">
        <v>7</v>
      </c>
      <c r="G206" s="166" t="s">
        <v>274</v>
      </c>
      <c r="H206" s="204" t="s">
        <v>271</v>
      </c>
      <c r="I206" s="155" t="s">
        <v>710</v>
      </c>
    </row>
    <row r="207" spans="1:9" x14ac:dyDescent="0.25">
      <c r="A207" s="169"/>
      <c r="B207" s="160"/>
      <c r="C207" s="173"/>
      <c r="D207" s="163"/>
      <c r="E207" s="214"/>
      <c r="F207" s="170"/>
      <c r="G207" s="167"/>
      <c r="H207" s="317"/>
      <c r="I207" s="156"/>
    </row>
    <row r="208" spans="1:9" s="8" customFormat="1" ht="15.75" customHeight="1" x14ac:dyDescent="0.25">
      <c r="A208" s="169">
        <v>91</v>
      </c>
      <c r="B208" s="160" t="s">
        <v>54</v>
      </c>
      <c r="C208" s="173">
        <v>4.2409999999999997</v>
      </c>
      <c r="D208" s="162">
        <v>787</v>
      </c>
      <c r="E208" s="110">
        <v>220</v>
      </c>
      <c r="F208" s="111" t="s">
        <v>23</v>
      </c>
      <c r="G208" s="166" t="s">
        <v>274</v>
      </c>
      <c r="H208" s="204" t="s">
        <v>271</v>
      </c>
      <c r="I208" s="155" t="s">
        <v>711</v>
      </c>
    </row>
    <row r="209" spans="1:9" s="8" customFormat="1" x14ac:dyDescent="0.25">
      <c r="A209" s="169"/>
      <c r="B209" s="160"/>
      <c r="C209" s="173"/>
      <c r="D209" s="163"/>
      <c r="E209" s="110">
        <v>609</v>
      </c>
      <c r="F209" s="111" t="s">
        <v>7</v>
      </c>
      <c r="G209" s="167"/>
      <c r="H209" s="317"/>
      <c r="I209" s="156"/>
    </row>
    <row r="210" spans="1:9" ht="15" customHeight="1" x14ac:dyDescent="0.25">
      <c r="A210" s="169">
        <v>92</v>
      </c>
      <c r="B210" s="160" t="s">
        <v>55</v>
      </c>
      <c r="C210" s="173">
        <v>0.93400000000000005</v>
      </c>
      <c r="D210" s="162">
        <v>177</v>
      </c>
      <c r="E210" s="174">
        <v>191</v>
      </c>
      <c r="F210" s="170" t="s">
        <v>7</v>
      </c>
      <c r="G210" s="166" t="s">
        <v>274</v>
      </c>
      <c r="H210" s="204" t="s">
        <v>271</v>
      </c>
      <c r="I210" s="155" t="s">
        <v>712</v>
      </c>
    </row>
    <row r="211" spans="1:9" x14ac:dyDescent="0.25">
      <c r="A211" s="169"/>
      <c r="B211" s="160"/>
      <c r="C211" s="173"/>
      <c r="D211" s="163"/>
      <c r="E211" s="174"/>
      <c r="F211" s="170"/>
      <c r="G211" s="167"/>
      <c r="H211" s="317"/>
      <c r="I211" s="156"/>
    </row>
    <row r="212" spans="1:9" s="8" customFormat="1" ht="15" customHeight="1" x14ac:dyDescent="0.25">
      <c r="A212" s="169">
        <v>93</v>
      </c>
      <c r="B212" s="160" t="s">
        <v>6</v>
      </c>
      <c r="C212" s="173">
        <v>3.3250000000000002</v>
      </c>
      <c r="D212" s="162">
        <v>514</v>
      </c>
      <c r="E212" s="110">
        <v>260</v>
      </c>
      <c r="F212" s="111" t="s">
        <v>23</v>
      </c>
      <c r="G212" s="166" t="s">
        <v>274</v>
      </c>
      <c r="H212" s="204" t="s">
        <v>271</v>
      </c>
      <c r="I212" s="155" t="s">
        <v>713</v>
      </c>
    </row>
    <row r="213" spans="1:9" s="8" customFormat="1" x14ac:dyDescent="0.25">
      <c r="A213" s="169"/>
      <c r="B213" s="160"/>
      <c r="C213" s="173"/>
      <c r="D213" s="163"/>
      <c r="E213" s="110">
        <v>304</v>
      </c>
      <c r="F213" s="111" t="s">
        <v>7</v>
      </c>
      <c r="G213" s="167"/>
      <c r="H213" s="317"/>
      <c r="I213" s="156"/>
    </row>
    <row r="214" spans="1:9" ht="15" customHeight="1" x14ac:dyDescent="0.25">
      <c r="A214" s="169">
        <v>94</v>
      </c>
      <c r="B214" s="160" t="s">
        <v>56</v>
      </c>
      <c r="C214" s="173">
        <v>2.742</v>
      </c>
      <c r="D214" s="162">
        <v>418</v>
      </c>
      <c r="E214" s="174">
        <v>444</v>
      </c>
      <c r="F214" s="170" t="s">
        <v>23</v>
      </c>
      <c r="G214" s="166" t="s">
        <v>274</v>
      </c>
      <c r="H214" s="204" t="s">
        <v>271</v>
      </c>
      <c r="I214" s="155" t="s">
        <v>714</v>
      </c>
    </row>
    <row r="215" spans="1:9" x14ac:dyDescent="0.25">
      <c r="A215" s="169"/>
      <c r="B215" s="160"/>
      <c r="C215" s="173"/>
      <c r="D215" s="163"/>
      <c r="E215" s="174"/>
      <c r="F215" s="170"/>
      <c r="G215" s="167"/>
      <c r="H215" s="317"/>
      <c r="I215" s="156"/>
    </row>
    <row r="216" spans="1:9" ht="15" customHeight="1" x14ac:dyDescent="0.25">
      <c r="A216" s="169">
        <v>95</v>
      </c>
      <c r="B216" s="160" t="s">
        <v>57</v>
      </c>
      <c r="C216" s="173">
        <v>2.415</v>
      </c>
      <c r="D216" s="162">
        <v>401</v>
      </c>
      <c r="E216" s="174">
        <v>421</v>
      </c>
      <c r="F216" s="170" t="s">
        <v>23</v>
      </c>
      <c r="G216" s="166" t="s">
        <v>274</v>
      </c>
      <c r="H216" s="204" t="s">
        <v>271</v>
      </c>
      <c r="I216" s="155" t="s">
        <v>715</v>
      </c>
    </row>
    <row r="217" spans="1:9" x14ac:dyDescent="0.25">
      <c r="A217" s="169"/>
      <c r="B217" s="160"/>
      <c r="C217" s="173"/>
      <c r="D217" s="163"/>
      <c r="E217" s="174"/>
      <c r="F217" s="170"/>
      <c r="G217" s="167"/>
      <c r="H217" s="317"/>
      <c r="I217" s="156"/>
    </row>
    <row r="218" spans="1:9" s="8" customFormat="1" ht="15" customHeight="1" x14ac:dyDescent="0.25">
      <c r="A218" s="169">
        <v>96</v>
      </c>
      <c r="B218" s="160" t="s">
        <v>58</v>
      </c>
      <c r="C218" s="173">
        <v>4.4009999999999998</v>
      </c>
      <c r="D218" s="162">
        <v>862</v>
      </c>
      <c r="E218" s="110">
        <v>636</v>
      </c>
      <c r="F218" s="111" t="s">
        <v>23</v>
      </c>
      <c r="G218" s="166" t="s">
        <v>274</v>
      </c>
      <c r="H218" s="204" t="s">
        <v>271</v>
      </c>
      <c r="I218" s="155" t="s">
        <v>716</v>
      </c>
    </row>
    <row r="219" spans="1:9" s="8" customFormat="1" x14ac:dyDescent="0.25">
      <c r="A219" s="169"/>
      <c r="B219" s="160"/>
      <c r="C219" s="173"/>
      <c r="D219" s="163"/>
      <c r="E219" s="110">
        <v>250</v>
      </c>
      <c r="F219" s="111" t="s">
        <v>7</v>
      </c>
      <c r="G219" s="167"/>
      <c r="H219" s="317"/>
      <c r="I219" s="156"/>
    </row>
    <row r="220" spans="1:9" ht="15" customHeight="1" x14ac:dyDescent="0.25">
      <c r="A220" s="169">
        <v>97</v>
      </c>
      <c r="B220" s="160" t="s">
        <v>9</v>
      </c>
      <c r="C220" s="173">
        <v>2.552</v>
      </c>
      <c r="D220" s="162">
        <v>513</v>
      </c>
      <c r="E220" s="174">
        <v>540</v>
      </c>
      <c r="F220" s="170" t="s">
        <v>7</v>
      </c>
      <c r="G220" s="166" t="s">
        <v>274</v>
      </c>
      <c r="H220" s="204" t="s">
        <v>271</v>
      </c>
      <c r="I220" s="155" t="s">
        <v>717</v>
      </c>
    </row>
    <row r="221" spans="1:9" x14ac:dyDescent="0.25">
      <c r="A221" s="169"/>
      <c r="B221" s="160"/>
      <c r="C221" s="173"/>
      <c r="D221" s="163"/>
      <c r="E221" s="174"/>
      <c r="F221" s="170"/>
      <c r="G221" s="167"/>
      <c r="H221" s="317"/>
      <c r="I221" s="156"/>
    </row>
    <row r="222" spans="1:9" ht="15" customHeight="1" x14ac:dyDescent="0.25">
      <c r="A222" s="169">
        <v>98</v>
      </c>
      <c r="B222" s="160" t="s">
        <v>59</v>
      </c>
      <c r="C222" s="173">
        <v>3.4590000000000001</v>
      </c>
      <c r="D222" s="162">
        <v>694</v>
      </c>
      <c r="E222" s="110">
        <v>615</v>
      </c>
      <c r="F222" s="111" t="s">
        <v>23</v>
      </c>
      <c r="G222" s="166" t="s">
        <v>274</v>
      </c>
      <c r="H222" s="204" t="s">
        <v>271</v>
      </c>
      <c r="I222" s="155" t="s">
        <v>718</v>
      </c>
    </row>
    <row r="223" spans="1:9" x14ac:dyDescent="0.25">
      <c r="A223" s="169"/>
      <c r="B223" s="160"/>
      <c r="C223" s="173"/>
      <c r="D223" s="163"/>
      <c r="E223" s="110">
        <v>118</v>
      </c>
      <c r="F223" s="111" t="s">
        <v>7</v>
      </c>
      <c r="G223" s="167"/>
      <c r="H223" s="317"/>
      <c r="I223" s="156"/>
    </row>
    <row r="224" spans="1:9" s="8" customFormat="1" ht="15" customHeight="1" x14ac:dyDescent="0.25">
      <c r="A224" s="169">
        <v>99</v>
      </c>
      <c r="B224" s="160" t="s">
        <v>43</v>
      </c>
      <c r="C224" s="173">
        <v>3.3919999999999999</v>
      </c>
      <c r="D224" s="162">
        <v>699</v>
      </c>
      <c r="E224" s="110">
        <v>260</v>
      </c>
      <c r="F224" s="111" t="s">
        <v>23</v>
      </c>
      <c r="G224" s="166" t="s">
        <v>274</v>
      </c>
      <c r="H224" s="204" t="s">
        <v>271</v>
      </c>
      <c r="I224" s="155" t="s">
        <v>719</v>
      </c>
    </row>
    <row r="225" spans="1:9" s="8" customFormat="1" ht="21" customHeight="1" x14ac:dyDescent="0.25">
      <c r="A225" s="169"/>
      <c r="B225" s="160"/>
      <c r="C225" s="173"/>
      <c r="D225" s="256"/>
      <c r="E225" s="110">
        <v>106</v>
      </c>
      <c r="F225" s="111" t="s">
        <v>7</v>
      </c>
      <c r="G225" s="168"/>
      <c r="H225" s="204"/>
      <c r="I225" s="181"/>
    </row>
    <row r="226" spans="1:9" s="8" customFormat="1" ht="21" customHeight="1" x14ac:dyDescent="0.25">
      <c r="A226" s="169"/>
      <c r="B226" s="160"/>
      <c r="C226" s="173"/>
      <c r="D226" s="163"/>
      <c r="E226" s="110">
        <v>545</v>
      </c>
      <c r="F226" s="111" t="s">
        <v>1</v>
      </c>
      <c r="G226" s="167"/>
      <c r="H226" s="317"/>
      <c r="I226" s="156"/>
    </row>
    <row r="227" spans="1:9" ht="15" customHeight="1" x14ac:dyDescent="0.25">
      <c r="A227" s="169">
        <v>100</v>
      </c>
      <c r="B227" s="160" t="s">
        <v>60</v>
      </c>
      <c r="C227" s="173">
        <v>3.7080000000000002</v>
      </c>
      <c r="D227" s="162">
        <v>834</v>
      </c>
      <c r="E227" s="144">
        <v>480</v>
      </c>
      <c r="F227" s="145" t="s">
        <v>23</v>
      </c>
      <c r="G227" s="166" t="s">
        <v>274</v>
      </c>
      <c r="H227" s="204" t="s">
        <v>271</v>
      </c>
      <c r="I227" s="155" t="s">
        <v>720</v>
      </c>
    </row>
    <row r="228" spans="1:9" ht="26.25" customHeight="1" x14ac:dyDescent="0.25">
      <c r="A228" s="169"/>
      <c r="B228" s="160"/>
      <c r="C228" s="173"/>
      <c r="D228" s="163"/>
      <c r="E228" s="144">
        <v>404</v>
      </c>
      <c r="F228" s="145" t="s">
        <v>7</v>
      </c>
      <c r="G228" s="167"/>
      <c r="H228" s="317"/>
      <c r="I228" s="156"/>
    </row>
    <row r="229" spans="1:9" ht="15" customHeight="1" x14ac:dyDescent="0.25">
      <c r="A229" s="169">
        <v>101</v>
      </c>
      <c r="B229" s="160" t="s">
        <v>61</v>
      </c>
      <c r="C229" s="173">
        <v>2.3149999999999999</v>
      </c>
      <c r="D229" s="162">
        <v>599</v>
      </c>
      <c r="E229" s="174">
        <v>630</v>
      </c>
      <c r="F229" s="170" t="s">
        <v>7</v>
      </c>
      <c r="G229" s="166" t="s">
        <v>274</v>
      </c>
      <c r="H229" s="204" t="s">
        <v>271</v>
      </c>
      <c r="I229" s="155" t="s">
        <v>721</v>
      </c>
    </row>
    <row r="230" spans="1:9" x14ac:dyDescent="0.25">
      <c r="A230" s="169"/>
      <c r="B230" s="160"/>
      <c r="C230" s="173"/>
      <c r="D230" s="163"/>
      <c r="E230" s="174"/>
      <c r="F230" s="170"/>
      <c r="G230" s="167"/>
      <c r="H230" s="317"/>
      <c r="I230" s="156"/>
    </row>
    <row r="231" spans="1:9" ht="15" customHeight="1" x14ac:dyDescent="0.25">
      <c r="A231" s="169">
        <v>102</v>
      </c>
      <c r="B231" s="160" t="s">
        <v>62</v>
      </c>
      <c r="C231" s="173">
        <v>2.81</v>
      </c>
      <c r="D231" s="162">
        <v>541</v>
      </c>
      <c r="E231" s="110">
        <v>550</v>
      </c>
      <c r="F231" s="111" t="s">
        <v>7</v>
      </c>
      <c r="G231" s="166" t="s">
        <v>274</v>
      </c>
      <c r="H231" s="204" t="s">
        <v>271</v>
      </c>
      <c r="I231" s="155" t="s">
        <v>722</v>
      </c>
    </row>
    <row r="232" spans="1:9" x14ac:dyDescent="0.25">
      <c r="A232" s="169"/>
      <c r="B232" s="160"/>
      <c r="C232" s="173"/>
      <c r="D232" s="163"/>
      <c r="E232" s="110">
        <v>50</v>
      </c>
      <c r="F232" s="111" t="s">
        <v>23</v>
      </c>
      <c r="G232" s="167"/>
      <c r="H232" s="317"/>
      <c r="I232" s="156"/>
    </row>
    <row r="233" spans="1:9" ht="15" customHeight="1" x14ac:dyDescent="0.25">
      <c r="A233" s="169">
        <v>103</v>
      </c>
      <c r="B233" s="160" t="s">
        <v>63</v>
      </c>
      <c r="C233" s="173">
        <v>2.448</v>
      </c>
      <c r="D233" s="162">
        <v>565</v>
      </c>
      <c r="E233" s="174">
        <v>565</v>
      </c>
      <c r="F233" s="170" t="s">
        <v>23</v>
      </c>
      <c r="G233" s="166" t="s">
        <v>274</v>
      </c>
      <c r="H233" s="204" t="s">
        <v>271</v>
      </c>
      <c r="I233" s="155" t="s">
        <v>723</v>
      </c>
    </row>
    <row r="234" spans="1:9" x14ac:dyDescent="0.25">
      <c r="A234" s="169"/>
      <c r="B234" s="160"/>
      <c r="C234" s="173"/>
      <c r="D234" s="163"/>
      <c r="E234" s="174"/>
      <c r="F234" s="170"/>
      <c r="G234" s="167"/>
      <c r="H234" s="317"/>
      <c r="I234" s="156"/>
    </row>
    <row r="235" spans="1:9" ht="15" customHeight="1" x14ac:dyDescent="0.25">
      <c r="A235" s="169">
        <v>104</v>
      </c>
      <c r="B235" s="160" t="s">
        <v>64</v>
      </c>
      <c r="C235" s="173">
        <v>2.21</v>
      </c>
      <c r="D235" s="162">
        <v>525</v>
      </c>
      <c r="E235" s="174">
        <v>525</v>
      </c>
      <c r="F235" s="170" t="s">
        <v>7</v>
      </c>
      <c r="G235" s="166" t="s">
        <v>274</v>
      </c>
      <c r="H235" s="204" t="s">
        <v>271</v>
      </c>
      <c r="I235" s="155" t="s">
        <v>724</v>
      </c>
    </row>
    <row r="236" spans="1:9" x14ac:dyDescent="0.25">
      <c r="A236" s="169"/>
      <c r="B236" s="160"/>
      <c r="C236" s="173"/>
      <c r="D236" s="163"/>
      <c r="E236" s="174"/>
      <c r="F236" s="170"/>
      <c r="G236" s="167"/>
      <c r="H236" s="317"/>
      <c r="I236" s="156"/>
    </row>
    <row r="237" spans="1:9" ht="15" customHeight="1" x14ac:dyDescent="0.25">
      <c r="A237" s="169">
        <v>105</v>
      </c>
      <c r="B237" s="160" t="s">
        <v>65</v>
      </c>
      <c r="C237" s="173">
        <v>3.3769999999999998</v>
      </c>
      <c r="D237" s="162">
        <v>518</v>
      </c>
      <c r="E237" s="174">
        <v>532</v>
      </c>
      <c r="F237" s="170" t="s">
        <v>23</v>
      </c>
      <c r="G237" s="166" t="s">
        <v>274</v>
      </c>
      <c r="H237" s="204" t="s">
        <v>271</v>
      </c>
      <c r="I237" s="155" t="s">
        <v>725</v>
      </c>
    </row>
    <row r="238" spans="1:9" x14ac:dyDescent="0.25">
      <c r="A238" s="169"/>
      <c r="B238" s="160"/>
      <c r="C238" s="173"/>
      <c r="D238" s="163"/>
      <c r="E238" s="174"/>
      <c r="F238" s="170"/>
      <c r="G238" s="167"/>
      <c r="H238" s="317"/>
      <c r="I238" s="156"/>
    </row>
    <row r="239" spans="1:9" ht="15" customHeight="1" x14ac:dyDescent="0.25">
      <c r="A239" s="169">
        <v>106</v>
      </c>
      <c r="B239" s="160" t="s">
        <v>66</v>
      </c>
      <c r="C239" s="173">
        <v>7.1340000000000003</v>
      </c>
      <c r="D239" s="179" t="s">
        <v>931</v>
      </c>
      <c r="E239" s="110">
        <v>681</v>
      </c>
      <c r="F239" s="111" t="s">
        <v>7</v>
      </c>
      <c r="G239" s="166" t="s">
        <v>274</v>
      </c>
      <c r="H239" s="204" t="s">
        <v>271</v>
      </c>
      <c r="I239" s="155" t="s">
        <v>726</v>
      </c>
    </row>
    <row r="240" spans="1:9" x14ac:dyDescent="0.25">
      <c r="A240" s="169"/>
      <c r="B240" s="160"/>
      <c r="C240" s="173"/>
      <c r="D240" s="180"/>
      <c r="E240" s="110">
        <v>848</v>
      </c>
      <c r="F240" s="111" t="s">
        <v>23</v>
      </c>
      <c r="G240" s="167"/>
      <c r="H240" s="317"/>
      <c r="I240" s="156"/>
    </row>
    <row r="241" spans="1:9" s="8" customFormat="1" ht="15" customHeight="1" x14ac:dyDescent="0.25">
      <c r="A241" s="169">
        <v>107</v>
      </c>
      <c r="B241" s="160" t="s">
        <v>40</v>
      </c>
      <c r="C241" s="173">
        <v>5.1639999999999997</v>
      </c>
      <c r="D241" s="179" t="s">
        <v>932</v>
      </c>
      <c r="E241" s="110">
        <v>776</v>
      </c>
      <c r="F241" s="111" t="s">
        <v>23</v>
      </c>
      <c r="G241" s="166" t="s">
        <v>274</v>
      </c>
      <c r="H241" s="204" t="s">
        <v>271</v>
      </c>
      <c r="I241" s="155" t="s">
        <v>727</v>
      </c>
    </row>
    <row r="242" spans="1:9" s="8" customFormat="1" x14ac:dyDescent="0.25">
      <c r="A242" s="169"/>
      <c r="B242" s="160"/>
      <c r="C242" s="173"/>
      <c r="D242" s="180"/>
      <c r="E242" s="110">
        <v>671</v>
      </c>
      <c r="F242" s="111" t="s">
        <v>1</v>
      </c>
      <c r="G242" s="167"/>
      <c r="H242" s="317"/>
      <c r="I242" s="156"/>
    </row>
    <row r="243" spans="1:9" ht="15" customHeight="1" x14ac:dyDescent="0.25">
      <c r="A243" s="169">
        <v>108</v>
      </c>
      <c r="B243" s="160" t="s">
        <v>67</v>
      </c>
      <c r="C243" s="173">
        <v>2.7759999999999998</v>
      </c>
      <c r="D243" s="162">
        <v>517</v>
      </c>
      <c r="E243" s="174">
        <v>580</v>
      </c>
      <c r="F243" s="170" t="s">
        <v>7</v>
      </c>
      <c r="G243" s="166" t="s">
        <v>274</v>
      </c>
      <c r="H243" s="204" t="s">
        <v>271</v>
      </c>
      <c r="I243" s="155" t="s">
        <v>728</v>
      </c>
    </row>
    <row r="244" spans="1:9" x14ac:dyDescent="0.25">
      <c r="A244" s="169"/>
      <c r="B244" s="160"/>
      <c r="C244" s="173"/>
      <c r="D244" s="163"/>
      <c r="E244" s="174"/>
      <c r="F244" s="170"/>
      <c r="G244" s="167"/>
      <c r="H244" s="317"/>
      <c r="I244" s="156"/>
    </row>
    <row r="245" spans="1:9" x14ac:dyDescent="0.25">
      <c r="A245" s="169">
        <v>109</v>
      </c>
      <c r="B245" s="191" t="s">
        <v>376</v>
      </c>
      <c r="C245" s="173">
        <v>1.43</v>
      </c>
      <c r="D245" s="162">
        <v>415</v>
      </c>
      <c r="E245" s="213">
        <v>425</v>
      </c>
      <c r="F245" s="170" t="s">
        <v>7</v>
      </c>
      <c r="G245" s="166" t="s">
        <v>274</v>
      </c>
      <c r="H245" s="204" t="s">
        <v>271</v>
      </c>
      <c r="I245" s="155" t="s">
        <v>729</v>
      </c>
    </row>
    <row r="246" spans="1:9" x14ac:dyDescent="0.25">
      <c r="A246" s="169"/>
      <c r="B246" s="192"/>
      <c r="C246" s="173"/>
      <c r="D246" s="163"/>
      <c r="E246" s="214"/>
      <c r="F246" s="170"/>
      <c r="G246" s="167"/>
      <c r="H246" s="317"/>
      <c r="I246" s="156"/>
    </row>
    <row r="247" spans="1:9" x14ac:dyDescent="0.25">
      <c r="A247" s="169">
        <v>110</v>
      </c>
      <c r="B247" s="191" t="s">
        <v>21</v>
      </c>
      <c r="C247" s="173">
        <v>0.33900000000000002</v>
      </c>
      <c r="D247" s="162">
        <v>113</v>
      </c>
      <c r="E247" s="213">
        <v>113</v>
      </c>
      <c r="F247" s="170" t="s">
        <v>7</v>
      </c>
      <c r="G247" s="166" t="s">
        <v>274</v>
      </c>
      <c r="H247" s="204" t="s">
        <v>271</v>
      </c>
      <c r="I247" s="155" t="s">
        <v>730</v>
      </c>
    </row>
    <row r="248" spans="1:9" x14ac:dyDescent="0.25">
      <c r="A248" s="169"/>
      <c r="B248" s="192"/>
      <c r="C248" s="173"/>
      <c r="D248" s="163"/>
      <c r="E248" s="214"/>
      <c r="F248" s="170"/>
      <c r="G248" s="167"/>
      <c r="H248" s="317"/>
      <c r="I248" s="156"/>
    </row>
    <row r="249" spans="1:9" x14ac:dyDescent="0.25">
      <c r="A249" s="169">
        <v>111</v>
      </c>
      <c r="B249" s="191" t="s">
        <v>959</v>
      </c>
      <c r="C249" s="173">
        <v>1.9890000000000001</v>
      </c>
      <c r="D249" s="162">
        <v>517</v>
      </c>
      <c r="E249" s="213">
        <v>663</v>
      </c>
      <c r="F249" s="170" t="s">
        <v>7</v>
      </c>
      <c r="G249" s="166" t="s">
        <v>274</v>
      </c>
      <c r="H249" s="204" t="s">
        <v>271</v>
      </c>
      <c r="I249" s="155" t="s">
        <v>731</v>
      </c>
    </row>
    <row r="250" spans="1:9" x14ac:dyDescent="0.25">
      <c r="A250" s="169"/>
      <c r="B250" s="192"/>
      <c r="C250" s="173"/>
      <c r="D250" s="163"/>
      <c r="E250" s="214"/>
      <c r="F250" s="170"/>
      <c r="G250" s="167"/>
      <c r="H250" s="317"/>
      <c r="I250" s="156"/>
    </row>
    <row r="251" spans="1:9" x14ac:dyDescent="0.25">
      <c r="A251" s="169">
        <v>112</v>
      </c>
      <c r="B251" s="191" t="s">
        <v>391</v>
      </c>
      <c r="C251" s="173">
        <v>0.47399999999999998</v>
      </c>
      <c r="D251" s="162">
        <v>158</v>
      </c>
      <c r="E251" s="213">
        <v>158</v>
      </c>
      <c r="F251" s="170" t="s">
        <v>7</v>
      </c>
      <c r="G251" s="166" t="s">
        <v>274</v>
      </c>
      <c r="H251" s="204" t="s">
        <v>271</v>
      </c>
      <c r="I251" s="155" t="s">
        <v>732</v>
      </c>
    </row>
    <row r="252" spans="1:9" x14ac:dyDescent="0.25">
      <c r="A252" s="169"/>
      <c r="B252" s="192"/>
      <c r="C252" s="173"/>
      <c r="D252" s="163"/>
      <c r="E252" s="214"/>
      <c r="F252" s="170"/>
      <c r="G252" s="167"/>
      <c r="H252" s="317"/>
      <c r="I252" s="156"/>
    </row>
    <row r="253" spans="1:9" x14ac:dyDescent="0.25">
      <c r="A253" s="169">
        <v>113</v>
      </c>
      <c r="B253" s="191" t="s">
        <v>37</v>
      </c>
      <c r="C253" s="173">
        <v>1.248</v>
      </c>
      <c r="D253" s="162">
        <v>198</v>
      </c>
      <c r="E253" s="110">
        <v>210</v>
      </c>
      <c r="F253" s="111" t="s">
        <v>7</v>
      </c>
      <c r="G253" s="166" t="s">
        <v>274</v>
      </c>
      <c r="H253" s="204" t="s">
        <v>271</v>
      </c>
      <c r="I253" s="155" t="s">
        <v>733</v>
      </c>
    </row>
    <row r="254" spans="1:9" x14ac:dyDescent="0.25">
      <c r="A254" s="169"/>
      <c r="B254" s="192"/>
      <c r="C254" s="173"/>
      <c r="D254" s="163"/>
      <c r="E254" s="110">
        <v>206</v>
      </c>
      <c r="F254" s="111" t="s">
        <v>1</v>
      </c>
      <c r="G254" s="167"/>
      <c r="H254" s="317"/>
      <c r="I254" s="156"/>
    </row>
    <row r="255" spans="1:9" x14ac:dyDescent="0.25">
      <c r="A255" s="169">
        <v>114</v>
      </c>
      <c r="B255" s="191" t="s">
        <v>960</v>
      </c>
      <c r="C255" s="173">
        <v>0.71</v>
      </c>
      <c r="D255" s="162">
        <v>198</v>
      </c>
      <c r="E255" s="213">
        <v>210</v>
      </c>
      <c r="F255" s="170" t="s">
        <v>7</v>
      </c>
      <c r="G255" s="166" t="s">
        <v>274</v>
      </c>
      <c r="H255" s="204" t="s">
        <v>271</v>
      </c>
      <c r="I255" s="155" t="s">
        <v>734</v>
      </c>
    </row>
    <row r="256" spans="1:9" x14ac:dyDescent="0.25">
      <c r="A256" s="169"/>
      <c r="B256" s="192"/>
      <c r="C256" s="173"/>
      <c r="D256" s="163"/>
      <c r="E256" s="214"/>
      <c r="F256" s="170"/>
      <c r="G256" s="167"/>
      <c r="H256" s="317"/>
      <c r="I256" s="156"/>
    </row>
    <row r="257" spans="1:9" x14ac:dyDescent="0.25">
      <c r="A257" s="169">
        <v>115</v>
      </c>
      <c r="B257" s="191" t="s">
        <v>985</v>
      </c>
      <c r="C257" s="173">
        <v>0.54100000000000004</v>
      </c>
      <c r="D257" s="162">
        <v>517</v>
      </c>
      <c r="E257" s="213">
        <v>900</v>
      </c>
      <c r="F257" s="170" t="s">
        <v>7</v>
      </c>
      <c r="G257" s="166" t="s">
        <v>274</v>
      </c>
      <c r="H257" s="204" t="s">
        <v>271</v>
      </c>
      <c r="I257" s="155" t="s">
        <v>735</v>
      </c>
    </row>
    <row r="258" spans="1:9" x14ac:dyDescent="0.25">
      <c r="A258" s="169"/>
      <c r="B258" s="192"/>
      <c r="C258" s="173"/>
      <c r="D258" s="163"/>
      <c r="E258" s="214"/>
      <c r="F258" s="170"/>
      <c r="G258" s="167"/>
      <c r="H258" s="317"/>
      <c r="I258" s="156"/>
    </row>
    <row r="259" spans="1:9" x14ac:dyDescent="0.25">
      <c r="A259" s="169">
        <v>116</v>
      </c>
      <c r="B259" s="191" t="s">
        <v>187</v>
      </c>
      <c r="C259" s="173">
        <v>0.47399999999999998</v>
      </c>
      <c r="D259" s="162">
        <v>158</v>
      </c>
      <c r="E259" s="213">
        <v>900</v>
      </c>
      <c r="F259" s="170" t="s">
        <v>7</v>
      </c>
      <c r="G259" s="166" t="s">
        <v>274</v>
      </c>
      <c r="H259" s="204" t="s">
        <v>271</v>
      </c>
      <c r="I259" s="155" t="s">
        <v>736</v>
      </c>
    </row>
    <row r="260" spans="1:9" x14ac:dyDescent="0.25">
      <c r="A260" s="169"/>
      <c r="B260" s="192"/>
      <c r="C260" s="173"/>
      <c r="D260" s="163"/>
      <c r="E260" s="214"/>
      <c r="F260" s="170"/>
      <c r="G260" s="167"/>
      <c r="H260" s="317"/>
      <c r="I260" s="156"/>
    </row>
    <row r="261" spans="1:9" x14ac:dyDescent="0.25">
      <c r="A261" s="169">
        <v>117</v>
      </c>
      <c r="B261" s="191" t="s">
        <v>986</v>
      </c>
      <c r="C261" s="173">
        <v>0.66600000000000004</v>
      </c>
      <c r="D261" s="162">
        <v>198</v>
      </c>
      <c r="E261" s="213">
        <v>800</v>
      </c>
      <c r="F261" s="170" t="s">
        <v>7</v>
      </c>
      <c r="G261" s="166" t="s">
        <v>274</v>
      </c>
      <c r="H261" s="204" t="s">
        <v>271</v>
      </c>
      <c r="I261" s="155" t="s">
        <v>737</v>
      </c>
    </row>
    <row r="262" spans="1:9" x14ac:dyDescent="0.25">
      <c r="A262" s="169"/>
      <c r="B262" s="192"/>
      <c r="C262" s="173"/>
      <c r="D262" s="163"/>
      <c r="E262" s="214"/>
      <c r="F262" s="170"/>
      <c r="G262" s="167"/>
      <c r="H262" s="317"/>
      <c r="I262" s="156"/>
    </row>
    <row r="263" spans="1:9" ht="15" customHeight="1" x14ac:dyDescent="0.25">
      <c r="A263" s="182" t="s">
        <v>18</v>
      </c>
      <c r="B263" s="231"/>
      <c r="C263" s="199">
        <f>SUM(C194:C262)</f>
        <v>76.869000000000014</v>
      </c>
      <c r="D263" s="35"/>
      <c r="E263" s="118">
        <f>SUM(E194,E199,E208,E212,E214,E218,E222,E224,E232,E233,E237,E240,E241,E227,E216)</f>
        <v>6440</v>
      </c>
      <c r="F263" s="117" t="s">
        <v>23</v>
      </c>
      <c r="G263" s="186" t="s">
        <v>271</v>
      </c>
      <c r="H263" s="350"/>
      <c r="I263" s="239"/>
    </row>
    <row r="264" spans="1:9" x14ac:dyDescent="0.25">
      <c r="A264" s="257"/>
      <c r="B264" s="258"/>
      <c r="C264" s="199"/>
      <c r="D264" s="36"/>
      <c r="E264" s="118">
        <f>SUM(E254,E242,E226)</f>
        <v>1422</v>
      </c>
      <c r="F264" s="117" t="s">
        <v>1</v>
      </c>
      <c r="G264" s="207"/>
      <c r="H264" s="361"/>
      <c r="I264" s="240"/>
    </row>
    <row r="265" spans="1:9" x14ac:dyDescent="0.25">
      <c r="A265" s="184"/>
      <c r="B265" s="232"/>
      <c r="C265" s="199"/>
      <c r="D265" s="36"/>
      <c r="E265" s="118">
        <f>SUM(E261,E259,E257,E255,E253,E251,E249,E247,E245,E243,E239,E235,E231,E229,E228,E225,E223,E220,E219,E213,E210,E209,E206,E204,E202,E200,E198,E196)</f>
        <v>11951</v>
      </c>
      <c r="F265" s="117" t="s">
        <v>7</v>
      </c>
      <c r="G265" s="209"/>
      <c r="H265" s="351"/>
      <c r="I265" s="241"/>
    </row>
    <row r="266" spans="1:9" ht="15.75" customHeight="1" x14ac:dyDescent="0.25">
      <c r="A266" s="228" t="s">
        <v>68</v>
      </c>
      <c r="B266" s="229"/>
      <c r="C266" s="229"/>
      <c r="D266" s="229"/>
      <c r="E266" s="229"/>
      <c r="F266" s="229"/>
      <c r="G266" s="229"/>
      <c r="H266" s="229"/>
      <c r="I266" s="230"/>
    </row>
    <row r="267" spans="1:9" x14ac:dyDescent="0.25">
      <c r="A267" s="169">
        <v>118</v>
      </c>
      <c r="B267" s="160" t="s">
        <v>0</v>
      </c>
      <c r="C267" s="173">
        <v>1.7430000000000001</v>
      </c>
      <c r="D267" s="179" t="s">
        <v>933</v>
      </c>
      <c r="E267" s="154">
        <v>398</v>
      </c>
      <c r="F267" s="153" t="s">
        <v>7</v>
      </c>
      <c r="G267" s="166" t="s">
        <v>274</v>
      </c>
      <c r="H267" s="204" t="s">
        <v>271</v>
      </c>
      <c r="I267" s="155" t="s">
        <v>1031</v>
      </c>
    </row>
    <row r="268" spans="1:9" ht="24" customHeight="1" x14ac:dyDescent="0.25">
      <c r="A268" s="169"/>
      <c r="B268" s="160"/>
      <c r="C268" s="173"/>
      <c r="D268" s="180"/>
      <c r="E268" s="154">
        <v>183</v>
      </c>
      <c r="F268" s="153" t="s">
        <v>23</v>
      </c>
      <c r="G268" s="167"/>
      <c r="H268" s="317"/>
      <c r="I268" s="156"/>
    </row>
    <row r="269" spans="1:9" ht="15" customHeight="1" x14ac:dyDescent="0.25">
      <c r="A269" s="169">
        <v>119</v>
      </c>
      <c r="B269" s="160" t="s">
        <v>30</v>
      </c>
      <c r="C269" s="173">
        <v>2.4510000000000001</v>
      </c>
      <c r="D269" s="162">
        <v>803</v>
      </c>
      <c r="E269" s="174">
        <v>817</v>
      </c>
      <c r="F269" s="170" t="s">
        <v>7</v>
      </c>
      <c r="G269" s="166" t="s">
        <v>274</v>
      </c>
      <c r="H269" s="204" t="s">
        <v>271</v>
      </c>
      <c r="I269" s="155" t="s">
        <v>679</v>
      </c>
    </row>
    <row r="270" spans="1:9" x14ac:dyDescent="0.25">
      <c r="A270" s="169"/>
      <c r="B270" s="160"/>
      <c r="C270" s="173"/>
      <c r="D270" s="163"/>
      <c r="E270" s="174"/>
      <c r="F270" s="170"/>
      <c r="G270" s="167"/>
      <c r="H270" s="317"/>
      <c r="I270" s="156"/>
    </row>
    <row r="271" spans="1:9" ht="15" customHeight="1" x14ac:dyDescent="0.25">
      <c r="A271" s="169">
        <v>120</v>
      </c>
      <c r="B271" s="160" t="s">
        <v>69</v>
      </c>
      <c r="C271" s="173">
        <v>2.964</v>
      </c>
      <c r="D271" s="162">
        <v>836</v>
      </c>
      <c r="E271" s="110">
        <v>500</v>
      </c>
      <c r="F271" s="111" t="s">
        <v>7</v>
      </c>
      <c r="G271" s="166" t="s">
        <v>274</v>
      </c>
      <c r="H271" s="204" t="s">
        <v>271</v>
      </c>
      <c r="I271" s="155" t="s">
        <v>680</v>
      </c>
    </row>
    <row r="272" spans="1:9" x14ac:dyDescent="0.25">
      <c r="A272" s="169"/>
      <c r="B272" s="160"/>
      <c r="C272" s="173"/>
      <c r="D272" s="163"/>
      <c r="E272" s="110">
        <v>160</v>
      </c>
      <c r="F272" s="111" t="s">
        <v>23</v>
      </c>
      <c r="G272" s="167"/>
      <c r="H272" s="317"/>
      <c r="I272" s="156"/>
    </row>
    <row r="273" spans="1:9" ht="15" customHeight="1" x14ac:dyDescent="0.25">
      <c r="A273" s="169">
        <v>121</v>
      </c>
      <c r="B273" s="160" t="s">
        <v>70</v>
      </c>
      <c r="C273" s="173">
        <v>4.4400000000000004</v>
      </c>
      <c r="D273" s="162">
        <v>927</v>
      </c>
      <c r="E273" s="174">
        <v>960</v>
      </c>
      <c r="F273" s="170" t="s">
        <v>7</v>
      </c>
      <c r="G273" s="166" t="s">
        <v>274</v>
      </c>
      <c r="H273" s="204" t="s">
        <v>271</v>
      </c>
      <c r="I273" s="155" t="s">
        <v>681</v>
      </c>
    </row>
    <row r="274" spans="1:9" x14ac:dyDescent="0.25">
      <c r="A274" s="169"/>
      <c r="B274" s="160"/>
      <c r="C274" s="173"/>
      <c r="D274" s="163"/>
      <c r="E274" s="174"/>
      <c r="F274" s="170"/>
      <c r="G274" s="167"/>
      <c r="H274" s="317"/>
      <c r="I274" s="156"/>
    </row>
    <row r="275" spans="1:9" ht="15" customHeight="1" x14ac:dyDescent="0.25">
      <c r="A275" s="169">
        <v>122</v>
      </c>
      <c r="B275" s="160" t="s">
        <v>71</v>
      </c>
      <c r="C275" s="173">
        <v>7.75</v>
      </c>
      <c r="D275" s="162">
        <v>1423</v>
      </c>
      <c r="E275" s="213">
        <v>1506</v>
      </c>
      <c r="F275" s="211" t="s">
        <v>23</v>
      </c>
      <c r="G275" s="166" t="s">
        <v>274</v>
      </c>
      <c r="H275" s="204" t="s">
        <v>271</v>
      </c>
      <c r="I275" s="155" t="s">
        <v>682</v>
      </c>
    </row>
    <row r="276" spans="1:9" x14ac:dyDescent="0.25">
      <c r="A276" s="169"/>
      <c r="B276" s="160"/>
      <c r="C276" s="173"/>
      <c r="D276" s="163"/>
      <c r="E276" s="214"/>
      <c r="F276" s="212"/>
      <c r="G276" s="167"/>
      <c r="H276" s="317"/>
      <c r="I276" s="156"/>
    </row>
    <row r="277" spans="1:9" s="8" customFormat="1" ht="15" customHeight="1" x14ac:dyDescent="0.25">
      <c r="A277" s="169">
        <v>123</v>
      </c>
      <c r="B277" s="160" t="s">
        <v>6</v>
      </c>
      <c r="C277" s="173">
        <v>4.6440000000000001</v>
      </c>
      <c r="D277" s="162">
        <v>1098</v>
      </c>
      <c r="E277" s="110">
        <v>354</v>
      </c>
      <c r="F277" s="111" t="s">
        <v>23</v>
      </c>
      <c r="G277" s="166" t="s">
        <v>274</v>
      </c>
      <c r="H277" s="204" t="s">
        <v>271</v>
      </c>
      <c r="I277" s="155" t="s">
        <v>683</v>
      </c>
    </row>
    <row r="278" spans="1:9" s="8" customFormat="1" x14ac:dyDescent="0.25">
      <c r="A278" s="169"/>
      <c r="B278" s="160"/>
      <c r="C278" s="173"/>
      <c r="D278" s="163"/>
      <c r="E278" s="110">
        <v>816</v>
      </c>
      <c r="F278" s="111" t="s">
        <v>7</v>
      </c>
      <c r="G278" s="167"/>
      <c r="H278" s="317"/>
      <c r="I278" s="156"/>
    </row>
    <row r="279" spans="1:9" ht="15" customHeight="1" x14ac:dyDescent="0.25">
      <c r="A279" s="169">
        <v>124</v>
      </c>
      <c r="B279" s="160" t="s">
        <v>29</v>
      </c>
      <c r="C279" s="173">
        <v>1.819</v>
      </c>
      <c r="D279" s="162">
        <v>558</v>
      </c>
      <c r="E279" s="154">
        <v>293</v>
      </c>
      <c r="F279" s="153" t="s">
        <v>7</v>
      </c>
      <c r="G279" s="166" t="s">
        <v>274</v>
      </c>
      <c r="H279" s="204" t="s">
        <v>271</v>
      </c>
      <c r="I279" s="155" t="s">
        <v>684</v>
      </c>
    </row>
    <row r="280" spans="1:9" x14ac:dyDescent="0.25">
      <c r="A280" s="169"/>
      <c r="B280" s="160"/>
      <c r="C280" s="173"/>
      <c r="D280" s="163"/>
      <c r="E280" s="154">
        <v>280</v>
      </c>
      <c r="F280" s="153" t="s">
        <v>23</v>
      </c>
      <c r="G280" s="167"/>
      <c r="H280" s="317"/>
      <c r="I280" s="156"/>
    </row>
    <row r="281" spans="1:9" ht="15" customHeight="1" x14ac:dyDescent="0.25">
      <c r="A281" s="169">
        <v>125</v>
      </c>
      <c r="B281" s="160" t="s">
        <v>5</v>
      </c>
      <c r="C281" s="173">
        <v>3.306</v>
      </c>
      <c r="D281" s="162">
        <v>829</v>
      </c>
      <c r="E281" s="174">
        <v>876</v>
      </c>
      <c r="F281" s="170" t="s">
        <v>7</v>
      </c>
      <c r="G281" s="166" t="s">
        <v>274</v>
      </c>
      <c r="H281" s="204" t="s">
        <v>271</v>
      </c>
      <c r="I281" s="155" t="s">
        <v>685</v>
      </c>
    </row>
    <row r="282" spans="1:9" x14ac:dyDescent="0.25">
      <c r="A282" s="169"/>
      <c r="B282" s="160"/>
      <c r="C282" s="173"/>
      <c r="D282" s="163"/>
      <c r="E282" s="174"/>
      <c r="F282" s="170"/>
      <c r="G282" s="167"/>
      <c r="H282" s="317"/>
      <c r="I282" s="156"/>
    </row>
    <row r="283" spans="1:9" ht="15" customHeight="1" x14ac:dyDescent="0.25">
      <c r="A283" s="169">
        <v>126</v>
      </c>
      <c r="B283" s="160" t="s">
        <v>72</v>
      </c>
      <c r="C283" s="173">
        <v>1.95</v>
      </c>
      <c r="D283" s="162">
        <v>634</v>
      </c>
      <c r="E283" s="174">
        <v>650</v>
      </c>
      <c r="F283" s="170" t="s">
        <v>7</v>
      </c>
      <c r="G283" s="166" t="s">
        <v>274</v>
      </c>
      <c r="H283" s="204" t="s">
        <v>271</v>
      </c>
      <c r="I283" s="155" t="s">
        <v>686</v>
      </c>
    </row>
    <row r="284" spans="1:9" x14ac:dyDescent="0.25">
      <c r="A284" s="169"/>
      <c r="B284" s="160"/>
      <c r="C284" s="173"/>
      <c r="D284" s="163"/>
      <c r="E284" s="174"/>
      <c r="F284" s="170"/>
      <c r="G284" s="167"/>
      <c r="H284" s="317"/>
      <c r="I284" s="156"/>
    </row>
    <row r="285" spans="1:9" ht="15" customHeight="1" x14ac:dyDescent="0.25">
      <c r="A285" s="169">
        <v>127</v>
      </c>
      <c r="B285" s="160" t="s">
        <v>2</v>
      </c>
      <c r="C285" s="173">
        <v>1.7549999999999999</v>
      </c>
      <c r="D285" s="162">
        <v>574</v>
      </c>
      <c r="E285" s="174">
        <v>585</v>
      </c>
      <c r="F285" s="170" t="s">
        <v>7</v>
      </c>
      <c r="G285" s="166" t="s">
        <v>274</v>
      </c>
      <c r="H285" s="204" t="s">
        <v>271</v>
      </c>
      <c r="I285" s="155" t="s">
        <v>687</v>
      </c>
    </row>
    <row r="286" spans="1:9" x14ac:dyDescent="0.25">
      <c r="A286" s="169"/>
      <c r="B286" s="160"/>
      <c r="C286" s="173"/>
      <c r="D286" s="163"/>
      <c r="E286" s="174"/>
      <c r="F286" s="170"/>
      <c r="G286" s="167"/>
      <c r="H286" s="317"/>
      <c r="I286" s="156"/>
    </row>
    <row r="287" spans="1:9" ht="15" customHeight="1" x14ac:dyDescent="0.25">
      <c r="A287" s="169">
        <v>128</v>
      </c>
      <c r="B287" s="160" t="s">
        <v>73</v>
      </c>
      <c r="C287" s="173">
        <v>0.90600000000000003</v>
      </c>
      <c r="D287" s="162">
        <v>296</v>
      </c>
      <c r="E287" s="174">
        <v>302</v>
      </c>
      <c r="F287" s="170" t="s">
        <v>7</v>
      </c>
      <c r="G287" s="166" t="s">
        <v>274</v>
      </c>
      <c r="H287" s="204" t="s">
        <v>271</v>
      </c>
      <c r="I287" s="155" t="s">
        <v>688</v>
      </c>
    </row>
    <row r="288" spans="1:9" x14ac:dyDescent="0.25">
      <c r="A288" s="169"/>
      <c r="B288" s="160"/>
      <c r="C288" s="173"/>
      <c r="D288" s="163"/>
      <c r="E288" s="174"/>
      <c r="F288" s="170"/>
      <c r="G288" s="167"/>
      <c r="H288" s="317"/>
      <c r="I288" s="156"/>
    </row>
    <row r="289" spans="1:9" ht="15" customHeight="1" x14ac:dyDescent="0.25">
      <c r="A289" s="169">
        <v>129</v>
      </c>
      <c r="B289" s="160" t="s">
        <v>74</v>
      </c>
      <c r="C289" s="173">
        <v>1.788</v>
      </c>
      <c r="D289" s="162">
        <v>690</v>
      </c>
      <c r="E289" s="174">
        <v>695</v>
      </c>
      <c r="F289" s="170" t="s">
        <v>7</v>
      </c>
      <c r="G289" s="166" t="s">
        <v>274</v>
      </c>
      <c r="H289" s="204" t="s">
        <v>271</v>
      </c>
      <c r="I289" s="155" t="s">
        <v>689</v>
      </c>
    </row>
    <row r="290" spans="1:9" x14ac:dyDescent="0.25">
      <c r="A290" s="169"/>
      <c r="B290" s="160"/>
      <c r="C290" s="173"/>
      <c r="D290" s="163"/>
      <c r="E290" s="174"/>
      <c r="F290" s="170"/>
      <c r="G290" s="167"/>
      <c r="H290" s="317"/>
      <c r="I290" s="156"/>
    </row>
    <row r="291" spans="1:9" ht="15" customHeight="1" x14ac:dyDescent="0.25">
      <c r="A291" s="169">
        <v>130</v>
      </c>
      <c r="B291" s="160" t="s">
        <v>75</v>
      </c>
      <c r="C291" s="173">
        <v>4.2750000000000004</v>
      </c>
      <c r="D291" s="162">
        <v>829</v>
      </c>
      <c r="E291" s="174">
        <v>855</v>
      </c>
      <c r="F291" s="170" t="s">
        <v>7</v>
      </c>
      <c r="G291" s="166" t="s">
        <v>274</v>
      </c>
      <c r="H291" s="204" t="s">
        <v>271</v>
      </c>
      <c r="I291" s="155" t="s">
        <v>690</v>
      </c>
    </row>
    <row r="292" spans="1:9" x14ac:dyDescent="0.25">
      <c r="A292" s="169"/>
      <c r="B292" s="160"/>
      <c r="C292" s="173"/>
      <c r="D292" s="163"/>
      <c r="E292" s="174"/>
      <c r="F292" s="170"/>
      <c r="G292" s="167"/>
      <c r="H292" s="317"/>
      <c r="I292" s="156"/>
    </row>
    <row r="293" spans="1:9" ht="15" customHeight="1" x14ac:dyDescent="0.25">
      <c r="A293" s="169">
        <v>131</v>
      </c>
      <c r="B293" s="160" t="s">
        <v>76</v>
      </c>
      <c r="C293" s="173">
        <v>3.16</v>
      </c>
      <c r="D293" s="162">
        <v>790</v>
      </c>
      <c r="E293" s="174">
        <v>790</v>
      </c>
      <c r="F293" s="170" t="s">
        <v>7</v>
      </c>
      <c r="G293" s="166" t="s">
        <v>274</v>
      </c>
      <c r="H293" s="204" t="s">
        <v>271</v>
      </c>
      <c r="I293" s="155" t="s">
        <v>691</v>
      </c>
    </row>
    <row r="294" spans="1:9" x14ac:dyDescent="0.25">
      <c r="A294" s="169"/>
      <c r="B294" s="160"/>
      <c r="C294" s="173"/>
      <c r="D294" s="163"/>
      <c r="E294" s="174"/>
      <c r="F294" s="170"/>
      <c r="G294" s="167"/>
      <c r="H294" s="317"/>
      <c r="I294" s="156"/>
    </row>
    <row r="295" spans="1:9" x14ac:dyDescent="0.25">
      <c r="A295" s="169">
        <v>132</v>
      </c>
      <c r="B295" s="160" t="s">
        <v>377</v>
      </c>
      <c r="C295" s="173">
        <v>2.298</v>
      </c>
      <c r="D295" s="162">
        <v>743</v>
      </c>
      <c r="E295" s="213">
        <v>766</v>
      </c>
      <c r="F295" s="169" t="s">
        <v>7</v>
      </c>
      <c r="G295" s="189" t="s">
        <v>274</v>
      </c>
      <c r="H295" s="200" t="s">
        <v>271</v>
      </c>
      <c r="I295" s="155" t="s">
        <v>692</v>
      </c>
    </row>
    <row r="296" spans="1:9" x14ac:dyDescent="0.25">
      <c r="A296" s="169"/>
      <c r="B296" s="160"/>
      <c r="C296" s="173"/>
      <c r="D296" s="163"/>
      <c r="E296" s="214"/>
      <c r="F296" s="169"/>
      <c r="G296" s="190"/>
      <c r="H296" s="264"/>
      <c r="I296" s="156"/>
    </row>
    <row r="297" spans="1:9" x14ac:dyDescent="0.25">
      <c r="A297" s="169">
        <v>133</v>
      </c>
      <c r="B297" s="191" t="s">
        <v>236</v>
      </c>
      <c r="C297" s="173">
        <v>1.3089999999999999</v>
      </c>
      <c r="D297" s="162">
        <v>364</v>
      </c>
      <c r="E297" s="213">
        <v>374</v>
      </c>
      <c r="F297" s="169" t="s">
        <v>7</v>
      </c>
      <c r="G297" s="189" t="s">
        <v>274</v>
      </c>
      <c r="H297" s="200" t="s">
        <v>271</v>
      </c>
      <c r="I297" s="155" t="s">
        <v>693</v>
      </c>
    </row>
    <row r="298" spans="1:9" x14ac:dyDescent="0.25">
      <c r="A298" s="169"/>
      <c r="B298" s="192"/>
      <c r="C298" s="173"/>
      <c r="D298" s="163"/>
      <c r="E298" s="214"/>
      <c r="F298" s="169"/>
      <c r="G298" s="190"/>
      <c r="H298" s="264"/>
      <c r="I298" s="156"/>
    </row>
    <row r="299" spans="1:9" x14ac:dyDescent="0.25">
      <c r="A299" s="169">
        <v>1231</v>
      </c>
      <c r="B299" s="191" t="s">
        <v>61</v>
      </c>
      <c r="C299" s="173">
        <v>4.3090000000000002</v>
      </c>
      <c r="D299" s="162">
        <v>1131</v>
      </c>
      <c r="E299" s="213">
        <v>1231</v>
      </c>
      <c r="F299" s="169" t="s">
        <v>7</v>
      </c>
      <c r="G299" s="189" t="s">
        <v>274</v>
      </c>
      <c r="H299" s="200" t="s">
        <v>271</v>
      </c>
      <c r="I299" s="155" t="s">
        <v>694</v>
      </c>
    </row>
    <row r="300" spans="1:9" x14ac:dyDescent="0.25">
      <c r="A300" s="169"/>
      <c r="B300" s="192"/>
      <c r="C300" s="173"/>
      <c r="D300" s="163"/>
      <c r="E300" s="214"/>
      <c r="F300" s="169"/>
      <c r="G300" s="190"/>
      <c r="H300" s="264"/>
      <c r="I300" s="156"/>
    </row>
    <row r="301" spans="1:9" x14ac:dyDescent="0.25">
      <c r="A301" s="169">
        <v>135</v>
      </c>
      <c r="B301" s="191" t="s">
        <v>378</v>
      </c>
      <c r="C301" s="173">
        <v>2.2549999999999999</v>
      </c>
      <c r="D301" s="162">
        <v>830</v>
      </c>
      <c r="E301" s="213">
        <v>854</v>
      </c>
      <c r="F301" s="169" t="s">
        <v>7</v>
      </c>
      <c r="G301" s="189" t="s">
        <v>274</v>
      </c>
      <c r="H301" s="200" t="s">
        <v>271</v>
      </c>
      <c r="I301" s="155" t="s">
        <v>695</v>
      </c>
    </row>
    <row r="302" spans="1:9" x14ac:dyDescent="0.25">
      <c r="A302" s="169"/>
      <c r="B302" s="192"/>
      <c r="C302" s="173"/>
      <c r="D302" s="163"/>
      <c r="E302" s="214"/>
      <c r="F302" s="169"/>
      <c r="G302" s="190"/>
      <c r="H302" s="264"/>
      <c r="I302" s="156"/>
    </row>
    <row r="303" spans="1:9" x14ac:dyDescent="0.25">
      <c r="A303" s="169">
        <v>136</v>
      </c>
      <c r="B303" s="191" t="s">
        <v>379</v>
      </c>
      <c r="C303" s="173">
        <v>1.194</v>
      </c>
      <c r="D303" s="162">
        <v>178</v>
      </c>
      <c r="E303" s="213">
        <v>398</v>
      </c>
      <c r="F303" s="169" t="s">
        <v>7</v>
      </c>
      <c r="G303" s="189" t="s">
        <v>274</v>
      </c>
      <c r="H303" s="200" t="s">
        <v>271</v>
      </c>
      <c r="I303" s="155" t="s">
        <v>696</v>
      </c>
    </row>
    <row r="304" spans="1:9" x14ac:dyDescent="0.25">
      <c r="A304" s="169"/>
      <c r="B304" s="192"/>
      <c r="C304" s="173"/>
      <c r="D304" s="163"/>
      <c r="E304" s="214"/>
      <c r="F304" s="169"/>
      <c r="G304" s="190"/>
      <c r="H304" s="264"/>
      <c r="I304" s="156"/>
    </row>
    <row r="305" spans="1:9" x14ac:dyDescent="0.25">
      <c r="A305" s="169">
        <v>137</v>
      </c>
      <c r="B305" s="191" t="s">
        <v>380</v>
      </c>
      <c r="C305" s="173">
        <v>0.51300000000000001</v>
      </c>
      <c r="D305" s="162">
        <v>171</v>
      </c>
      <c r="E305" s="213">
        <v>171</v>
      </c>
      <c r="F305" s="169" t="s">
        <v>1</v>
      </c>
      <c r="G305" s="189" t="s">
        <v>274</v>
      </c>
      <c r="H305" s="200" t="s">
        <v>271</v>
      </c>
      <c r="I305" s="155" t="s">
        <v>697</v>
      </c>
    </row>
    <row r="306" spans="1:9" x14ac:dyDescent="0.25">
      <c r="A306" s="169"/>
      <c r="B306" s="192"/>
      <c r="C306" s="173"/>
      <c r="D306" s="163"/>
      <c r="E306" s="214"/>
      <c r="F306" s="169"/>
      <c r="G306" s="190"/>
      <c r="H306" s="264"/>
      <c r="I306" s="156"/>
    </row>
    <row r="307" spans="1:9" x14ac:dyDescent="0.25">
      <c r="A307" s="169">
        <v>138</v>
      </c>
      <c r="B307" s="191" t="s">
        <v>381</v>
      </c>
      <c r="C307" s="173">
        <v>2.6640000000000001</v>
      </c>
      <c r="D307" s="162">
        <v>1353</v>
      </c>
      <c r="E307" s="213">
        <v>848</v>
      </c>
      <c r="F307" s="169" t="s">
        <v>1</v>
      </c>
      <c r="G307" s="189" t="s">
        <v>274</v>
      </c>
      <c r="H307" s="200" t="s">
        <v>271</v>
      </c>
      <c r="I307" s="155" t="s">
        <v>698</v>
      </c>
    </row>
    <row r="308" spans="1:9" x14ac:dyDescent="0.25">
      <c r="A308" s="169"/>
      <c r="B308" s="192"/>
      <c r="C308" s="173"/>
      <c r="D308" s="163"/>
      <c r="E308" s="214"/>
      <c r="F308" s="169"/>
      <c r="G308" s="190"/>
      <c r="H308" s="264"/>
      <c r="I308" s="156"/>
    </row>
    <row r="309" spans="1:9" s="5" customFormat="1" x14ac:dyDescent="0.25">
      <c r="A309" s="169">
        <v>139</v>
      </c>
      <c r="B309" s="157" t="s">
        <v>382</v>
      </c>
      <c r="C309" s="173">
        <v>0.92300000000000004</v>
      </c>
      <c r="D309" s="265"/>
      <c r="E309" s="213">
        <v>369</v>
      </c>
      <c r="F309" s="169" t="s">
        <v>1</v>
      </c>
      <c r="G309" s="189" t="s">
        <v>274</v>
      </c>
      <c r="H309" s="200" t="s">
        <v>271</v>
      </c>
      <c r="I309" s="155" t="s">
        <v>699</v>
      </c>
    </row>
    <row r="310" spans="1:9" s="5" customFormat="1" x14ac:dyDescent="0.25">
      <c r="A310" s="169"/>
      <c r="B310" s="159"/>
      <c r="C310" s="173"/>
      <c r="D310" s="266"/>
      <c r="E310" s="214"/>
      <c r="F310" s="169"/>
      <c r="G310" s="190"/>
      <c r="H310" s="264"/>
      <c r="I310" s="156"/>
    </row>
    <row r="311" spans="1:9" x14ac:dyDescent="0.25">
      <c r="A311" s="169">
        <v>140</v>
      </c>
      <c r="B311" s="191" t="s">
        <v>383</v>
      </c>
      <c r="C311" s="175">
        <v>4.827</v>
      </c>
      <c r="D311" s="162">
        <v>921</v>
      </c>
      <c r="E311" s="213">
        <v>1485</v>
      </c>
      <c r="F311" s="169" t="s">
        <v>1</v>
      </c>
      <c r="G311" s="189" t="s">
        <v>274</v>
      </c>
      <c r="H311" s="200" t="s">
        <v>271</v>
      </c>
      <c r="I311" s="155" t="s">
        <v>700</v>
      </c>
    </row>
    <row r="312" spans="1:9" x14ac:dyDescent="0.25">
      <c r="A312" s="169"/>
      <c r="B312" s="192"/>
      <c r="C312" s="176"/>
      <c r="D312" s="163"/>
      <c r="E312" s="214"/>
      <c r="F312" s="169"/>
      <c r="G312" s="190"/>
      <c r="H312" s="264"/>
      <c r="I312" s="156"/>
    </row>
    <row r="313" spans="1:9" x14ac:dyDescent="0.25">
      <c r="A313" s="169">
        <v>141</v>
      </c>
      <c r="B313" s="191" t="s">
        <v>384</v>
      </c>
      <c r="C313" s="175">
        <v>0.53300000000000003</v>
      </c>
      <c r="D313" s="162">
        <v>213</v>
      </c>
      <c r="E313" s="213">
        <v>213</v>
      </c>
      <c r="F313" s="169" t="s">
        <v>1</v>
      </c>
      <c r="G313" s="189" t="s">
        <v>274</v>
      </c>
      <c r="H313" s="200" t="s">
        <v>271</v>
      </c>
      <c r="I313" s="155" t="s">
        <v>701</v>
      </c>
    </row>
    <row r="314" spans="1:9" x14ac:dyDescent="0.25">
      <c r="A314" s="169"/>
      <c r="B314" s="192"/>
      <c r="C314" s="176"/>
      <c r="D314" s="163"/>
      <c r="E314" s="214"/>
      <c r="F314" s="169"/>
      <c r="G314" s="190"/>
      <c r="H314" s="264"/>
      <c r="I314" s="156"/>
    </row>
    <row r="315" spans="1:9" x14ac:dyDescent="0.25">
      <c r="A315" s="169">
        <v>142</v>
      </c>
      <c r="B315" s="191" t="s">
        <v>388</v>
      </c>
      <c r="C315" s="175">
        <v>0.183</v>
      </c>
      <c r="D315" s="162">
        <v>73</v>
      </c>
      <c r="E315" s="213">
        <v>73</v>
      </c>
      <c r="F315" s="169" t="s">
        <v>1</v>
      </c>
      <c r="G315" s="189" t="s">
        <v>274</v>
      </c>
      <c r="H315" s="200" t="s">
        <v>271</v>
      </c>
      <c r="I315" s="155" t="s">
        <v>702</v>
      </c>
    </row>
    <row r="316" spans="1:9" x14ac:dyDescent="0.25">
      <c r="A316" s="169"/>
      <c r="B316" s="192"/>
      <c r="C316" s="176"/>
      <c r="D316" s="163"/>
      <c r="E316" s="214"/>
      <c r="F316" s="169"/>
      <c r="G316" s="190"/>
      <c r="H316" s="264"/>
      <c r="I316" s="156"/>
    </row>
    <row r="317" spans="1:9" x14ac:dyDescent="0.25">
      <c r="A317" s="169">
        <v>143</v>
      </c>
      <c r="B317" s="191" t="s">
        <v>387</v>
      </c>
      <c r="C317" s="175">
        <v>1.3109999999999999</v>
      </c>
      <c r="D317" s="162">
        <v>224</v>
      </c>
      <c r="E317" s="213">
        <v>397</v>
      </c>
      <c r="F317" s="169" t="s">
        <v>1</v>
      </c>
      <c r="G317" s="189" t="s">
        <v>274</v>
      </c>
      <c r="H317" s="200" t="s">
        <v>271</v>
      </c>
      <c r="I317" s="155" t="s">
        <v>703</v>
      </c>
    </row>
    <row r="318" spans="1:9" x14ac:dyDescent="0.25">
      <c r="A318" s="169"/>
      <c r="B318" s="192"/>
      <c r="C318" s="176"/>
      <c r="D318" s="163"/>
      <c r="E318" s="214"/>
      <c r="F318" s="169"/>
      <c r="G318" s="190"/>
      <c r="H318" s="264"/>
      <c r="I318" s="156"/>
    </row>
    <row r="319" spans="1:9" x14ac:dyDescent="0.25">
      <c r="A319" s="169">
        <v>144</v>
      </c>
      <c r="B319" s="191" t="s">
        <v>86</v>
      </c>
      <c r="C319" s="175">
        <v>0.62</v>
      </c>
      <c r="D319" s="162">
        <v>224</v>
      </c>
      <c r="E319" s="213">
        <v>800</v>
      </c>
      <c r="F319" s="169" t="s">
        <v>7</v>
      </c>
      <c r="G319" s="189" t="s">
        <v>274</v>
      </c>
      <c r="H319" s="200" t="s">
        <v>271</v>
      </c>
      <c r="I319" s="155"/>
    </row>
    <row r="320" spans="1:9" x14ac:dyDescent="0.25">
      <c r="A320" s="169"/>
      <c r="B320" s="192"/>
      <c r="C320" s="176"/>
      <c r="D320" s="163"/>
      <c r="E320" s="214"/>
      <c r="F320" s="169"/>
      <c r="G320" s="190"/>
      <c r="H320" s="264"/>
      <c r="I320" s="156"/>
    </row>
    <row r="321" spans="1:9" x14ac:dyDescent="0.25">
      <c r="A321" s="169">
        <v>145</v>
      </c>
      <c r="B321" s="191" t="s">
        <v>1014</v>
      </c>
      <c r="C321" s="175">
        <v>0.7</v>
      </c>
      <c r="D321" s="162">
        <v>224</v>
      </c>
      <c r="E321" s="213">
        <v>400</v>
      </c>
      <c r="F321" s="169" t="s">
        <v>7</v>
      </c>
      <c r="G321" s="189" t="s">
        <v>274</v>
      </c>
      <c r="H321" s="200" t="s">
        <v>271</v>
      </c>
      <c r="I321" s="155"/>
    </row>
    <row r="322" spans="1:9" x14ac:dyDescent="0.25">
      <c r="A322" s="169"/>
      <c r="B322" s="192"/>
      <c r="C322" s="176"/>
      <c r="D322" s="163"/>
      <c r="E322" s="214"/>
      <c r="F322" s="169"/>
      <c r="G322" s="190"/>
      <c r="H322" s="264"/>
      <c r="I322" s="156"/>
    </row>
    <row r="323" spans="1:9" x14ac:dyDescent="0.25">
      <c r="A323" s="149"/>
      <c r="B323" s="100"/>
      <c r="C323" s="95"/>
      <c r="D323" s="36"/>
      <c r="E323" s="118">
        <f>SUM(E321,E319,E303,E301,E299,E297,E295,E293,E291,E289,E287,E285,E283,E281,E279,E278,E273,E271,E269,E267)</f>
        <v>13360</v>
      </c>
      <c r="F323" s="117" t="s">
        <v>7</v>
      </c>
      <c r="G323" s="96"/>
      <c r="H323" s="101"/>
      <c r="I323" s="97"/>
    </row>
    <row r="324" spans="1:9" ht="15" customHeight="1" x14ac:dyDescent="0.25">
      <c r="A324" s="182" t="s">
        <v>18</v>
      </c>
      <c r="B324" s="231"/>
      <c r="C324" s="199">
        <f>SUM(C267:C322)</f>
        <v>66.59</v>
      </c>
      <c r="D324" s="35"/>
      <c r="E324" s="118">
        <f>SUM(E272,E275,E277,E268,E280)</f>
        <v>2483</v>
      </c>
      <c r="F324" s="117" t="s">
        <v>23</v>
      </c>
      <c r="G324" s="186" t="s">
        <v>271</v>
      </c>
      <c r="H324" s="350"/>
      <c r="I324" s="239"/>
    </row>
    <row r="325" spans="1:9" x14ac:dyDescent="0.25">
      <c r="A325" s="184"/>
      <c r="B325" s="232"/>
      <c r="C325" s="199"/>
      <c r="D325" s="36"/>
      <c r="E325" s="118">
        <f>SUM(E305:E318)</f>
        <v>3556</v>
      </c>
      <c r="F325" s="117" t="s">
        <v>1</v>
      </c>
      <c r="G325" s="209"/>
      <c r="H325" s="351"/>
      <c r="I325" s="241"/>
    </row>
    <row r="326" spans="1:9" ht="15" customHeight="1" x14ac:dyDescent="0.25">
      <c r="A326" s="272" t="s">
        <v>77</v>
      </c>
      <c r="B326" s="273"/>
      <c r="C326" s="273"/>
      <c r="D326" s="273"/>
      <c r="E326" s="273"/>
      <c r="F326" s="273"/>
      <c r="G326" s="273"/>
      <c r="H326" s="273"/>
      <c r="I326" s="274"/>
    </row>
    <row r="327" spans="1:9" ht="22.5" customHeight="1" x14ac:dyDescent="0.25">
      <c r="A327" s="169">
        <v>146</v>
      </c>
      <c r="B327" s="160" t="s">
        <v>1033</v>
      </c>
      <c r="C327" s="175">
        <v>8.69</v>
      </c>
      <c r="D327" s="162">
        <v>1637</v>
      </c>
      <c r="E327" s="174">
        <v>1714</v>
      </c>
      <c r="F327" s="169" t="s">
        <v>7</v>
      </c>
      <c r="G327" s="189" t="s">
        <v>287</v>
      </c>
      <c r="H327" s="204" t="s">
        <v>271</v>
      </c>
      <c r="I327" s="155" t="s">
        <v>734</v>
      </c>
    </row>
    <row r="328" spans="1:9" ht="21" customHeight="1" x14ac:dyDescent="0.25">
      <c r="A328" s="169"/>
      <c r="B328" s="160"/>
      <c r="C328" s="176"/>
      <c r="D328" s="163"/>
      <c r="E328" s="174"/>
      <c r="F328" s="169"/>
      <c r="G328" s="190"/>
      <c r="H328" s="317"/>
      <c r="I328" s="156"/>
    </row>
    <row r="329" spans="1:9" s="8" customFormat="1" ht="15" customHeight="1" x14ac:dyDescent="0.25">
      <c r="A329" s="157">
        <v>147</v>
      </c>
      <c r="B329" s="191" t="s">
        <v>78</v>
      </c>
      <c r="C329" s="175">
        <v>2.3889999999999998</v>
      </c>
      <c r="D329" s="162">
        <v>391</v>
      </c>
      <c r="E329" s="213">
        <v>763</v>
      </c>
      <c r="F329" s="157" t="s">
        <v>7</v>
      </c>
      <c r="G329" s="211" t="s">
        <v>274</v>
      </c>
      <c r="H329" s="320" t="s">
        <v>271</v>
      </c>
      <c r="I329" s="155" t="s">
        <v>735</v>
      </c>
    </row>
    <row r="330" spans="1:9" s="8" customFormat="1" ht="15" customHeight="1" x14ac:dyDescent="0.25">
      <c r="A330" s="159"/>
      <c r="B330" s="192"/>
      <c r="C330" s="176"/>
      <c r="D330" s="163"/>
      <c r="E330" s="214"/>
      <c r="F330" s="159"/>
      <c r="G330" s="212"/>
      <c r="H330" s="212"/>
      <c r="I330" s="156"/>
    </row>
    <row r="331" spans="1:9" ht="21.75" customHeight="1" x14ac:dyDescent="0.25">
      <c r="A331" s="169">
        <v>148</v>
      </c>
      <c r="B331" s="160" t="s">
        <v>20</v>
      </c>
      <c r="C331" s="175">
        <v>3.1110000000000002</v>
      </c>
      <c r="D331" s="162">
        <v>1037</v>
      </c>
      <c r="E331" s="174">
        <v>1037</v>
      </c>
      <c r="F331" s="169" t="s">
        <v>7</v>
      </c>
      <c r="G331" s="166" t="s">
        <v>274</v>
      </c>
      <c r="H331" s="204" t="s">
        <v>271</v>
      </c>
      <c r="I331" s="155" t="s">
        <v>736</v>
      </c>
    </row>
    <row r="332" spans="1:9" x14ac:dyDescent="0.25">
      <c r="A332" s="169"/>
      <c r="B332" s="160"/>
      <c r="C332" s="176"/>
      <c r="D332" s="163"/>
      <c r="E332" s="174"/>
      <c r="F332" s="169"/>
      <c r="G332" s="167"/>
      <c r="H332" s="317"/>
      <c r="I332" s="156"/>
    </row>
    <row r="333" spans="1:9" ht="15" customHeight="1" x14ac:dyDescent="0.25">
      <c r="A333" s="169">
        <v>149</v>
      </c>
      <c r="B333" s="160" t="s">
        <v>5</v>
      </c>
      <c r="C333" s="175">
        <v>2.4510000000000001</v>
      </c>
      <c r="D333" s="162">
        <v>564</v>
      </c>
      <c r="E333" s="174">
        <v>817</v>
      </c>
      <c r="F333" s="169" t="s">
        <v>7</v>
      </c>
      <c r="G333" s="166" t="s">
        <v>274</v>
      </c>
      <c r="H333" s="204" t="s">
        <v>271</v>
      </c>
      <c r="I333" s="155" t="s">
        <v>737</v>
      </c>
    </row>
    <row r="334" spans="1:9" x14ac:dyDescent="0.25">
      <c r="A334" s="169"/>
      <c r="B334" s="160"/>
      <c r="C334" s="176"/>
      <c r="D334" s="163"/>
      <c r="E334" s="174"/>
      <c r="F334" s="169"/>
      <c r="G334" s="167"/>
      <c r="H334" s="317"/>
      <c r="I334" s="156"/>
    </row>
    <row r="335" spans="1:9" ht="15" customHeight="1" x14ac:dyDescent="0.25">
      <c r="A335" s="169">
        <v>150</v>
      </c>
      <c r="B335" s="160" t="s">
        <v>29</v>
      </c>
      <c r="C335" s="175">
        <v>3.9350000000000001</v>
      </c>
      <c r="D335" s="162">
        <v>1210</v>
      </c>
      <c r="E335" s="174">
        <v>1255</v>
      </c>
      <c r="F335" s="169" t="s">
        <v>7</v>
      </c>
      <c r="G335" s="166" t="s">
        <v>274</v>
      </c>
      <c r="H335" s="204" t="s">
        <v>271</v>
      </c>
      <c r="I335" s="155" t="s">
        <v>738</v>
      </c>
    </row>
    <row r="336" spans="1:9" x14ac:dyDescent="0.25">
      <c r="A336" s="169"/>
      <c r="B336" s="160"/>
      <c r="C336" s="176"/>
      <c r="D336" s="163"/>
      <c r="E336" s="174"/>
      <c r="F336" s="169"/>
      <c r="G336" s="167"/>
      <c r="H336" s="317"/>
      <c r="I336" s="156"/>
    </row>
    <row r="337" spans="1:9" s="8" customFormat="1" ht="15" customHeight="1" x14ac:dyDescent="0.25">
      <c r="A337" s="169">
        <v>151</v>
      </c>
      <c r="B337" s="160" t="s">
        <v>6</v>
      </c>
      <c r="C337" s="175">
        <v>2.7469999999999999</v>
      </c>
      <c r="D337" s="162">
        <v>805</v>
      </c>
      <c r="E337" s="110">
        <v>779</v>
      </c>
      <c r="F337" s="115" t="s">
        <v>7</v>
      </c>
      <c r="G337" s="166" t="s">
        <v>274</v>
      </c>
      <c r="H337" s="204" t="s">
        <v>271</v>
      </c>
      <c r="I337" s="155" t="s">
        <v>739</v>
      </c>
    </row>
    <row r="338" spans="1:9" s="8" customFormat="1" x14ac:dyDescent="0.25">
      <c r="A338" s="169"/>
      <c r="B338" s="160"/>
      <c r="C338" s="176"/>
      <c r="D338" s="163"/>
      <c r="E338" s="110">
        <v>70</v>
      </c>
      <c r="F338" s="115" t="s">
        <v>23</v>
      </c>
      <c r="G338" s="167"/>
      <c r="H338" s="317"/>
      <c r="I338" s="156"/>
    </row>
    <row r="339" spans="1:9" ht="15" customHeight="1" x14ac:dyDescent="0.25">
      <c r="A339" s="169">
        <v>152</v>
      </c>
      <c r="B339" s="160" t="s">
        <v>79</v>
      </c>
      <c r="C339" s="175">
        <v>2.1030000000000002</v>
      </c>
      <c r="D339" s="162">
        <v>685</v>
      </c>
      <c r="E339" s="174">
        <v>701</v>
      </c>
      <c r="F339" s="169" t="s">
        <v>7</v>
      </c>
      <c r="G339" s="166" t="s">
        <v>274</v>
      </c>
      <c r="H339" s="204" t="s">
        <v>271</v>
      </c>
      <c r="I339" s="155" t="s">
        <v>740</v>
      </c>
    </row>
    <row r="340" spans="1:9" x14ac:dyDescent="0.25">
      <c r="A340" s="169"/>
      <c r="B340" s="160"/>
      <c r="C340" s="176"/>
      <c r="D340" s="163"/>
      <c r="E340" s="174"/>
      <c r="F340" s="169"/>
      <c r="G340" s="167"/>
      <c r="H340" s="317"/>
      <c r="I340" s="156"/>
    </row>
    <row r="341" spans="1:9" ht="15" customHeight="1" x14ac:dyDescent="0.25">
      <c r="A341" s="169">
        <v>153</v>
      </c>
      <c r="B341" s="160" t="s">
        <v>80</v>
      </c>
      <c r="C341" s="173">
        <v>3.258</v>
      </c>
      <c r="D341" s="162">
        <v>1053</v>
      </c>
      <c r="E341" s="174">
        <v>1086</v>
      </c>
      <c r="F341" s="169" t="s">
        <v>7</v>
      </c>
      <c r="G341" s="166" t="s">
        <v>274</v>
      </c>
      <c r="H341" s="204" t="s">
        <v>271</v>
      </c>
      <c r="I341" s="155" t="s">
        <v>741</v>
      </c>
    </row>
    <row r="342" spans="1:9" x14ac:dyDescent="0.25">
      <c r="A342" s="169"/>
      <c r="B342" s="160"/>
      <c r="C342" s="173"/>
      <c r="D342" s="163"/>
      <c r="E342" s="174"/>
      <c r="F342" s="169"/>
      <c r="G342" s="167"/>
      <c r="H342" s="317"/>
      <c r="I342" s="156"/>
    </row>
    <row r="343" spans="1:9" ht="15" customHeight="1" x14ac:dyDescent="0.25">
      <c r="A343" s="169">
        <v>154</v>
      </c>
      <c r="B343" s="160" t="s">
        <v>81</v>
      </c>
      <c r="C343" s="173">
        <v>2.25</v>
      </c>
      <c r="D343" s="162">
        <v>681</v>
      </c>
      <c r="E343" s="174">
        <v>750</v>
      </c>
      <c r="F343" s="169" t="s">
        <v>7</v>
      </c>
      <c r="G343" s="166" t="s">
        <v>274</v>
      </c>
      <c r="H343" s="204" t="s">
        <v>271</v>
      </c>
      <c r="I343" s="155" t="s">
        <v>742</v>
      </c>
    </row>
    <row r="344" spans="1:9" x14ac:dyDescent="0.25">
      <c r="A344" s="169"/>
      <c r="B344" s="160"/>
      <c r="C344" s="173"/>
      <c r="D344" s="163"/>
      <c r="E344" s="174"/>
      <c r="F344" s="169"/>
      <c r="G344" s="167"/>
      <c r="H344" s="317"/>
      <c r="I344" s="156"/>
    </row>
    <row r="345" spans="1:9" ht="15" customHeight="1" x14ac:dyDescent="0.25">
      <c r="A345" s="169">
        <v>155</v>
      </c>
      <c r="B345" s="160" t="s">
        <v>82</v>
      </c>
      <c r="C345" s="173">
        <v>0.83399999999999996</v>
      </c>
      <c r="D345" s="162">
        <v>271</v>
      </c>
      <c r="E345" s="174">
        <v>278</v>
      </c>
      <c r="F345" s="169" t="s">
        <v>7</v>
      </c>
      <c r="G345" s="166" t="s">
        <v>274</v>
      </c>
      <c r="H345" s="204" t="s">
        <v>271</v>
      </c>
      <c r="I345" s="155" t="s">
        <v>743</v>
      </c>
    </row>
    <row r="346" spans="1:9" x14ac:dyDescent="0.25">
      <c r="A346" s="169"/>
      <c r="B346" s="160"/>
      <c r="C346" s="173"/>
      <c r="D346" s="163"/>
      <c r="E346" s="174"/>
      <c r="F346" s="169"/>
      <c r="G346" s="167"/>
      <c r="H346" s="317"/>
      <c r="I346" s="156"/>
    </row>
    <row r="347" spans="1:9" ht="15" customHeight="1" x14ac:dyDescent="0.25">
      <c r="A347" s="169">
        <v>156</v>
      </c>
      <c r="B347" s="160" t="s">
        <v>83</v>
      </c>
      <c r="C347" s="173">
        <v>1.2729999999999999</v>
      </c>
      <c r="D347" s="359">
        <v>400</v>
      </c>
      <c r="E347" s="174">
        <v>433</v>
      </c>
      <c r="F347" s="169" t="s">
        <v>7</v>
      </c>
      <c r="G347" s="166" t="s">
        <v>274</v>
      </c>
      <c r="H347" s="204" t="s">
        <v>271</v>
      </c>
      <c r="I347" s="155" t="s">
        <v>744</v>
      </c>
    </row>
    <row r="348" spans="1:9" x14ac:dyDescent="0.25">
      <c r="A348" s="169"/>
      <c r="B348" s="160"/>
      <c r="C348" s="173"/>
      <c r="D348" s="360"/>
      <c r="E348" s="174"/>
      <c r="F348" s="169"/>
      <c r="G348" s="167"/>
      <c r="H348" s="317"/>
      <c r="I348" s="156"/>
    </row>
    <row r="349" spans="1:9" ht="15" customHeight="1" x14ac:dyDescent="0.25">
      <c r="A349" s="169">
        <v>157</v>
      </c>
      <c r="B349" s="160" t="s">
        <v>84</v>
      </c>
      <c r="C349" s="173">
        <v>2.9580000000000002</v>
      </c>
      <c r="D349" s="162">
        <v>744</v>
      </c>
      <c r="E349" s="174">
        <v>986</v>
      </c>
      <c r="F349" s="169" t="s">
        <v>1</v>
      </c>
      <c r="G349" s="166" t="s">
        <v>274</v>
      </c>
      <c r="H349" s="204" t="s">
        <v>271</v>
      </c>
      <c r="I349" s="155" t="s">
        <v>745</v>
      </c>
    </row>
    <row r="350" spans="1:9" x14ac:dyDescent="0.25">
      <c r="A350" s="169"/>
      <c r="B350" s="160"/>
      <c r="C350" s="173"/>
      <c r="D350" s="163"/>
      <c r="E350" s="174"/>
      <c r="F350" s="169"/>
      <c r="G350" s="167"/>
      <c r="H350" s="317"/>
      <c r="I350" s="156"/>
    </row>
    <row r="351" spans="1:9" ht="15" customHeight="1" x14ac:dyDescent="0.25">
      <c r="A351" s="169">
        <v>158</v>
      </c>
      <c r="B351" s="160" t="s">
        <v>85</v>
      </c>
      <c r="C351" s="173">
        <v>0.89500000000000002</v>
      </c>
      <c r="D351" s="162">
        <v>249</v>
      </c>
      <c r="E351" s="174">
        <v>265</v>
      </c>
      <c r="F351" s="169" t="s">
        <v>7</v>
      </c>
      <c r="G351" s="166" t="s">
        <v>274</v>
      </c>
      <c r="H351" s="204" t="s">
        <v>271</v>
      </c>
      <c r="I351" s="155" t="s">
        <v>746</v>
      </c>
    </row>
    <row r="352" spans="1:9" x14ac:dyDescent="0.25">
      <c r="A352" s="169"/>
      <c r="B352" s="160"/>
      <c r="C352" s="173"/>
      <c r="D352" s="163"/>
      <c r="E352" s="174"/>
      <c r="F352" s="169"/>
      <c r="G352" s="167"/>
      <c r="H352" s="317"/>
      <c r="I352" s="156"/>
    </row>
    <row r="353" spans="1:9" ht="15" customHeight="1" x14ac:dyDescent="0.25">
      <c r="A353" s="169">
        <v>159</v>
      </c>
      <c r="B353" s="160" t="s">
        <v>86</v>
      </c>
      <c r="C353" s="173">
        <v>1.27</v>
      </c>
      <c r="D353" s="162">
        <v>377</v>
      </c>
      <c r="E353" s="174">
        <v>390</v>
      </c>
      <c r="F353" s="169" t="s">
        <v>1</v>
      </c>
      <c r="G353" s="166" t="s">
        <v>274</v>
      </c>
      <c r="H353" s="204" t="s">
        <v>271</v>
      </c>
      <c r="I353" s="155" t="s">
        <v>747</v>
      </c>
    </row>
    <row r="354" spans="1:9" x14ac:dyDescent="0.25">
      <c r="A354" s="169"/>
      <c r="B354" s="160"/>
      <c r="C354" s="173"/>
      <c r="D354" s="163"/>
      <c r="E354" s="174"/>
      <c r="F354" s="169"/>
      <c r="G354" s="167"/>
      <c r="H354" s="317"/>
      <c r="I354" s="156"/>
    </row>
    <row r="355" spans="1:9" ht="15" customHeight="1" x14ac:dyDescent="0.25">
      <c r="A355" s="169">
        <v>160</v>
      </c>
      <c r="B355" s="160" t="s">
        <v>87</v>
      </c>
      <c r="C355" s="173">
        <v>0.82199999999999995</v>
      </c>
      <c r="D355" s="162">
        <v>193</v>
      </c>
      <c r="E355" s="110">
        <v>33</v>
      </c>
      <c r="F355" s="115" t="s">
        <v>23</v>
      </c>
      <c r="G355" s="166" t="s">
        <v>274</v>
      </c>
      <c r="H355" s="204" t="s">
        <v>271</v>
      </c>
      <c r="I355" s="155" t="s">
        <v>748</v>
      </c>
    </row>
    <row r="356" spans="1:9" x14ac:dyDescent="0.25">
      <c r="A356" s="169"/>
      <c r="B356" s="160"/>
      <c r="C356" s="173"/>
      <c r="D356" s="163"/>
      <c r="E356" s="110">
        <v>160</v>
      </c>
      <c r="F356" s="115" t="s">
        <v>1</v>
      </c>
      <c r="G356" s="167"/>
      <c r="H356" s="317"/>
      <c r="I356" s="156"/>
    </row>
    <row r="357" spans="1:9" ht="15" customHeight="1" x14ac:dyDescent="0.25">
      <c r="A357" s="169">
        <v>161</v>
      </c>
      <c r="B357" s="160" t="s">
        <v>88</v>
      </c>
      <c r="C357" s="173">
        <v>3.141</v>
      </c>
      <c r="D357" s="162">
        <v>667</v>
      </c>
      <c r="E357" s="174">
        <v>1047</v>
      </c>
      <c r="F357" s="169" t="s">
        <v>1</v>
      </c>
      <c r="G357" s="166" t="s">
        <v>274</v>
      </c>
      <c r="H357" s="204" t="s">
        <v>271</v>
      </c>
      <c r="I357" s="155" t="s">
        <v>749</v>
      </c>
    </row>
    <row r="358" spans="1:9" x14ac:dyDescent="0.25">
      <c r="A358" s="169"/>
      <c r="B358" s="160"/>
      <c r="C358" s="173"/>
      <c r="D358" s="163"/>
      <c r="E358" s="174"/>
      <c r="F358" s="169"/>
      <c r="G358" s="167"/>
      <c r="H358" s="317"/>
      <c r="I358" s="156"/>
    </row>
    <row r="359" spans="1:9" ht="15" customHeight="1" x14ac:dyDescent="0.25">
      <c r="A359" s="169">
        <v>162</v>
      </c>
      <c r="B359" s="160" t="s">
        <v>89</v>
      </c>
      <c r="C359" s="173">
        <v>1.8720000000000001</v>
      </c>
      <c r="D359" s="162">
        <v>540</v>
      </c>
      <c r="E359" s="174">
        <v>624</v>
      </c>
      <c r="F359" s="169" t="s">
        <v>1</v>
      </c>
      <c r="G359" s="166" t="s">
        <v>274</v>
      </c>
      <c r="H359" s="204" t="s">
        <v>271</v>
      </c>
      <c r="I359" s="155" t="s">
        <v>750</v>
      </c>
    </row>
    <row r="360" spans="1:9" x14ac:dyDescent="0.25">
      <c r="A360" s="169"/>
      <c r="B360" s="160"/>
      <c r="C360" s="173"/>
      <c r="D360" s="163"/>
      <c r="E360" s="174"/>
      <c r="F360" s="169"/>
      <c r="G360" s="167"/>
      <c r="H360" s="317"/>
      <c r="I360" s="156"/>
    </row>
    <row r="361" spans="1:9" ht="15" customHeight="1" x14ac:dyDescent="0.25">
      <c r="A361" s="169">
        <v>163</v>
      </c>
      <c r="B361" s="160" t="s">
        <v>61</v>
      </c>
      <c r="C361" s="173">
        <v>3.1560000000000001</v>
      </c>
      <c r="D361" s="162">
        <v>540</v>
      </c>
      <c r="E361" s="174">
        <v>1052</v>
      </c>
      <c r="F361" s="169" t="s">
        <v>1</v>
      </c>
      <c r="G361" s="166" t="s">
        <v>274</v>
      </c>
      <c r="H361" s="204" t="s">
        <v>271</v>
      </c>
      <c r="I361" s="155" t="s">
        <v>751</v>
      </c>
    </row>
    <row r="362" spans="1:9" x14ac:dyDescent="0.25">
      <c r="A362" s="169"/>
      <c r="B362" s="160"/>
      <c r="C362" s="173"/>
      <c r="D362" s="163"/>
      <c r="E362" s="174"/>
      <c r="F362" s="169"/>
      <c r="G362" s="167"/>
      <c r="H362" s="317"/>
      <c r="I362" s="156"/>
    </row>
    <row r="363" spans="1:9" ht="15" customHeight="1" x14ac:dyDescent="0.25">
      <c r="A363" s="169">
        <v>163</v>
      </c>
      <c r="B363" s="160" t="s">
        <v>391</v>
      </c>
      <c r="C363" s="173">
        <v>1.75</v>
      </c>
      <c r="D363" s="162">
        <v>540</v>
      </c>
      <c r="E363" s="174">
        <v>500</v>
      </c>
      <c r="F363" s="170" t="s">
        <v>7</v>
      </c>
      <c r="G363" s="166" t="s">
        <v>274</v>
      </c>
      <c r="H363" s="204" t="s">
        <v>271</v>
      </c>
      <c r="I363" s="155"/>
    </row>
    <row r="364" spans="1:9" x14ac:dyDescent="0.25">
      <c r="A364" s="169"/>
      <c r="B364" s="160"/>
      <c r="C364" s="173"/>
      <c r="D364" s="163"/>
      <c r="E364" s="174"/>
      <c r="F364" s="170"/>
      <c r="G364" s="167"/>
      <c r="H364" s="317"/>
      <c r="I364" s="156"/>
    </row>
    <row r="365" spans="1:9" ht="15" customHeight="1" x14ac:dyDescent="0.25">
      <c r="A365" s="169">
        <v>164</v>
      </c>
      <c r="B365" s="160" t="s">
        <v>2</v>
      </c>
      <c r="C365" s="173">
        <v>1.0229999999999999</v>
      </c>
      <c r="D365" s="162">
        <v>540</v>
      </c>
      <c r="E365" s="174">
        <v>900</v>
      </c>
      <c r="F365" s="170" t="s">
        <v>7</v>
      </c>
      <c r="G365" s="166" t="s">
        <v>274</v>
      </c>
      <c r="H365" s="204" t="s">
        <v>271</v>
      </c>
      <c r="I365" s="155"/>
    </row>
    <row r="366" spans="1:9" x14ac:dyDescent="0.25">
      <c r="A366" s="169"/>
      <c r="B366" s="160"/>
      <c r="C366" s="173"/>
      <c r="D366" s="163"/>
      <c r="E366" s="174"/>
      <c r="F366" s="170"/>
      <c r="G366" s="167"/>
      <c r="H366" s="317"/>
      <c r="I366" s="156"/>
    </row>
    <row r="367" spans="1:9" ht="15" customHeight="1" x14ac:dyDescent="0.25">
      <c r="A367" s="169">
        <v>165</v>
      </c>
      <c r="B367" s="160" t="s">
        <v>372</v>
      </c>
      <c r="C367" s="173">
        <v>1.2</v>
      </c>
      <c r="D367" s="162">
        <v>540</v>
      </c>
      <c r="E367" s="174">
        <v>600</v>
      </c>
      <c r="F367" s="170" t="s">
        <v>7</v>
      </c>
      <c r="G367" s="166" t="s">
        <v>274</v>
      </c>
      <c r="H367" s="204" t="s">
        <v>271</v>
      </c>
      <c r="I367" s="155"/>
    </row>
    <row r="368" spans="1:9" x14ac:dyDescent="0.25">
      <c r="A368" s="169"/>
      <c r="B368" s="160"/>
      <c r="C368" s="173"/>
      <c r="D368" s="163"/>
      <c r="E368" s="174"/>
      <c r="F368" s="170"/>
      <c r="G368" s="167"/>
      <c r="H368" s="317"/>
      <c r="I368" s="156"/>
    </row>
    <row r="369" spans="1:9" ht="21.75" customHeight="1" x14ac:dyDescent="0.25">
      <c r="A369" s="157">
        <v>167</v>
      </c>
      <c r="B369" s="191" t="s">
        <v>304</v>
      </c>
      <c r="C369" s="175">
        <v>8.73</v>
      </c>
      <c r="D369" s="162">
        <v>2807</v>
      </c>
      <c r="E369" s="213">
        <v>2910</v>
      </c>
      <c r="F369" s="211" t="s">
        <v>1</v>
      </c>
      <c r="G369" s="211" t="s">
        <v>288</v>
      </c>
      <c r="H369" s="12" t="s">
        <v>305</v>
      </c>
      <c r="I369" s="155" t="s">
        <v>752</v>
      </c>
    </row>
    <row r="370" spans="1:9" ht="23.25" customHeight="1" x14ac:dyDescent="0.25">
      <c r="A370" s="158"/>
      <c r="B370" s="348"/>
      <c r="C370" s="250"/>
      <c r="D370" s="256"/>
      <c r="E370" s="244"/>
      <c r="F370" s="318"/>
      <c r="G370" s="318"/>
      <c r="H370" s="12" t="s">
        <v>306</v>
      </c>
      <c r="I370" s="181"/>
    </row>
    <row r="371" spans="1:9" ht="24" customHeight="1" x14ac:dyDescent="0.25">
      <c r="A371" s="158"/>
      <c r="B371" s="348"/>
      <c r="C371" s="250"/>
      <c r="D371" s="256"/>
      <c r="E371" s="244"/>
      <c r="F371" s="318"/>
      <c r="G371" s="318"/>
      <c r="H371" s="12" t="s">
        <v>307</v>
      </c>
      <c r="I371" s="181"/>
    </row>
    <row r="372" spans="1:9" ht="27" customHeight="1" x14ac:dyDescent="0.25">
      <c r="A372" s="159"/>
      <c r="B372" s="192"/>
      <c r="C372" s="176"/>
      <c r="D372" s="163"/>
      <c r="E372" s="214"/>
      <c r="F372" s="212"/>
      <c r="G372" s="212"/>
      <c r="H372" s="12" t="s">
        <v>308</v>
      </c>
      <c r="I372" s="156"/>
    </row>
    <row r="373" spans="1:9" s="15" customFormat="1" ht="21.75" customHeight="1" x14ac:dyDescent="0.25">
      <c r="A373" s="157">
        <v>168</v>
      </c>
      <c r="B373" s="191" t="s">
        <v>373</v>
      </c>
      <c r="C373" s="175">
        <v>1.641</v>
      </c>
      <c r="D373" s="162">
        <v>2807</v>
      </c>
      <c r="E373" s="213">
        <v>600</v>
      </c>
      <c r="F373" s="211" t="s">
        <v>7</v>
      </c>
      <c r="G373" s="211" t="s">
        <v>288</v>
      </c>
      <c r="H373" s="211"/>
      <c r="I373" s="155"/>
    </row>
    <row r="374" spans="1:9" s="15" customFormat="1" ht="23.25" customHeight="1" x14ac:dyDescent="0.25">
      <c r="A374" s="158"/>
      <c r="B374" s="348"/>
      <c r="C374" s="250"/>
      <c r="D374" s="256"/>
      <c r="E374" s="244"/>
      <c r="F374" s="318"/>
      <c r="G374" s="318"/>
      <c r="H374" s="318"/>
      <c r="I374" s="181"/>
    </row>
    <row r="375" spans="1:9" s="15" customFormat="1" ht="15.75" customHeight="1" x14ac:dyDescent="0.25">
      <c r="A375" s="158"/>
      <c r="B375" s="348"/>
      <c r="C375" s="250"/>
      <c r="D375" s="256"/>
      <c r="E375" s="244"/>
      <c r="F375" s="318"/>
      <c r="G375" s="318"/>
      <c r="H375" s="212"/>
      <c r="I375" s="181"/>
    </row>
    <row r="376" spans="1:9" ht="27" hidden="1" customHeight="1" x14ac:dyDescent="0.25">
      <c r="A376" s="159"/>
      <c r="B376" s="192"/>
      <c r="C376" s="176"/>
      <c r="D376" s="163"/>
      <c r="E376" s="214"/>
      <c r="F376" s="212"/>
      <c r="G376" s="212"/>
      <c r="H376" s="12" t="s">
        <v>308</v>
      </c>
      <c r="I376" s="156"/>
    </row>
    <row r="377" spans="1:9" x14ac:dyDescent="0.25">
      <c r="A377" s="182" t="s">
        <v>18</v>
      </c>
      <c r="B377" s="183"/>
      <c r="C377" s="270">
        <f>SUM(C327:C376)</f>
        <v>61.499000000000002</v>
      </c>
      <c r="D377" s="37"/>
      <c r="E377" s="118">
        <f>SUM(E373,E367,E365,E363,E351,E347,E345,E343,E341,E339,E337,E335,E333,E331,E329,E327)</f>
        <v>12478</v>
      </c>
      <c r="F377" s="117" t="s">
        <v>7</v>
      </c>
      <c r="G377" s="99"/>
      <c r="H377" s="98"/>
      <c r="I377" s="97"/>
    </row>
    <row r="378" spans="1:9" ht="15" customHeight="1" x14ac:dyDescent="0.25">
      <c r="A378" s="257"/>
      <c r="B378" s="267"/>
      <c r="C378" s="311"/>
      <c r="D378" s="35"/>
      <c r="E378" s="118">
        <f>SUM(E338,E355)</f>
        <v>103</v>
      </c>
      <c r="F378" s="117" t="s">
        <v>23</v>
      </c>
      <c r="G378" s="166" t="s">
        <v>271</v>
      </c>
      <c r="H378" s="187"/>
      <c r="I378" s="239"/>
    </row>
    <row r="379" spans="1:9" x14ac:dyDescent="0.25">
      <c r="A379" s="184"/>
      <c r="B379" s="185"/>
      <c r="C379" s="271"/>
      <c r="D379" s="37"/>
      <c r="E379" s="118">
        <f>SUM(E361,E359,E357,E356,E353,E349,E369)</f>
        <v>7169</v>
      </c>
      <c r="F379" s="117" t="s">
        <v>1</v>
      </c>
      <c r="G379" s="168"/>
      <c r="H379" s="195"/>
      <c r="I379" s="240"/>
    </row>
    <row r="380" spans="1:9" ht="16.5" customHeight="1" x14ac:dyDescent="0.25">
      <c r="A380" s="228" t="s">
        <v>90</v>
      </c>
      <c r="B380" s="229"/>
      <c r="C380" s="229"/>
      <c r="D380" s="229"/>
      <c r="E380" s="229"/>
      <c r="F380" s="229"/>
      <c r="G380" s="229"/>
      <c r="H380" s="229"/>
      <c r="I380" s="230"/>
    </row>
    <row r="381" spans="1:9" ht="15.75" customHeight="1" x14ac:dyDescent="0.25">
      <c r="A381" s="169">
        <v>169</v>
      </c>
      <c r="B381" s="160" t="s">
        <v>86</v>
      </c>
      <c r="C381" s="352">
        <v>3.3780000000000001</v>
      </c>
      <c r="D381" s="179" t="s">
        <v>934</v>
      </c>
      <c r="E381" s="174">
        <v>1126</v>
      </c>
      <c r="F381" s="170" t="s">
        <v>1</v>
      </c>
      <c r="G381" s="166" t="s">
        <v>274</v>
      </c>
      <c r="H381" s="204" t="s">
        <v>271</v>
      </c>
      <c r="I381" s="155" t="s">
        <v>753</v>
      </c>
    </row>
    <row r="382" spans="1:9" ht="15.75" customHeight="1" x14ac:dyDescent="0.25">
      <c r="A382" s="169"/>
      <c r="B382" s="160"/>
      <c r="C382" s="353"/>
      <c r="D382" s="180"/>
      <c r="E382" s="174"/>
      <c r="F382" s="170"/>
      <c r="G382" s="167"/>
      <c r="H382" s="317"/>
      <c r="I382" s="156"/>
    </row>
    <row r="383" spans="1:9" ht="15" customHeight="1" x14ac:dyDescent="0.25">
      <c r="A383" s="169">
        <v>170</v>
      </c>
      <c r="B383" s="160" t="s">
        <v>20</v>
      </c>
      <c r="C383" s="352">
        <v>2.391</v>
      </c>
      <c r="D383" s="179" t="s">
        <v>935</v>
      </c>
      <c r="E383" s="174">
        <v>797</v>
      </c>
      <c r="F383" s="170" t="s">
        <v>1</v>
      </c>
      <c r="G383" s="166" t="s">
        <v>274</v>
      </c>
      <c r="H383" s="204" t="s">
        <v>271</v>
      </c>
      <c r="I383" s="155" t="s">
        <v>754</v>
      </c>
    </row>
    <row r="384" spans="1:9" x14ac:dyDescent="0.25">
      <c r="A384" s="169"/>
      <c r="B384" s="160"/>
      <c r="C384" s="353"/>
      <c r="D384" s="180"/>
      <c r="E384" s="174"/>
      <c r="F384" s="170"/>
      <c r="G384" s="167"/>
      <c r="H384" s="317"/>
      <c r="I384" s="156"/>
    </row>
    <row r="385" spans="1:9" ht="15" customHeight="1" x14ac:dyDescent="0.25">
      <c r="A385" s="169">
        <v>171</v>
      </c>
      <c r="B385" s="160" t="s">
        <v>62</v>
      </c>
      <c r="C385" s="352">
        <v>2.4780000000000002</v>
      </c>
      <c r="D385" s="179" t="s">
        <v>935</v>
      </c>
      <c r="E385" s="174">
        <v>800</v>
      </c>
      <c r="F385" s="170" t="s">
        <v>7</v>
      </c>
      <c r="G385" s="166" t="s">
        <v>274</v>
      </c>
      <c r="H385" s="204" t="s">
        <v>271</v>
      </c>
      <c r="I385" s="155" t="s">
        <v>754</v>
      </c>
    </row>
    <row r="386" spans="1:9" x14ac:dyDescent="0.25">
      <c r="A386" s="169"/>
      <c r="B386" s="160"/>
      <c r="C386" s="353"/>
      <c r="D386" s="180"/>
      <c r="E386" s="174"/>
      <c r="F386" s="170"/>
      <c r="G386" s="167"/>
      <c r="H386" s="317"/>
      <c r="I386" s="156"/>
    </row>
    <row r="387" spans="1:9" ht="15" customHeight="1" x14ac:dyDescent="0.25">
      <c r="A387" s="182" t="s">
        <v>18</v>
      </c>
      <c r="B387" s="183"/>
      <c r="C387" s="270">
        <f>SUM(C381,C383,C385)</f>
        <v>8.2469999999999999</v>
      </c>
      <c r="D387" s="38"/>
      <c r="E387" s="143">
        <f>SUM(E385)</f>
        <v>800</v>
      </c>
      <c r="F387" s="142" t="s">
        <v>7</v>
      </c>
      <c r="G387" s="204" t="s">
        <v>271</v>
      </c>
      <c r="H387" s="205"/>
      <c r="I387" s="31"/>
    </row>
    <row r="388" spans="1:9" ht="15" customHeight="1" x14ac:dyDescent="0.25">
      <c r="A388" s="184"/>
      <c r="B388" s="185"/>
      <c r="C388" s="271"/>
      <c r="D388" s="38"/>
      <c r="E388" s="118">
        <f>SUM(E381,E383)</f>
        <v>1923</v>
      </c>
      <c r="F388" s="117" t="s">
        <v>1</v>
      </c>
      <c r="G388" s="204" t="s">
        <v>271</v>
      </c>
      <c r="H388" s="205"/>
      <c r="I388" s="31"/>
    </row>
    <row r="389" spans="1:9" ht="34.5" customHeight="1" x14ac:dyDescent="0.25">
      <c r="A389" s="215" t="s">
        <v>242</v>
      </c>
      <c r="B389" s="355"/>
      <c r="C389" s="270">
        <f>SUM(C387,C377,C324,C263)</f>
        <v>213.20500000000004</v>
      </c>
      <c r="D389" s="40"/>
      <c r="E389" s="119">
        <f>SUM(E387,E377,E323,E265)</f>
        <v>38589</v>
      </c>
      <c r="F389" s="117" t="s">
        <v>7</v>
      </c>
      <c r="G389" s="221">
        <f>SUM(E390,E391,E389)</f>
        <v>61685</v>
      </c>
      <c r="H389" s="292"/>
      <c r="I389" s="102"/>
    </row>
    <row r="390" spans="1:9" ht="31.5" customHeight="1" x14ac:dyDescent="0.25">
      <c r="A390" s="217"/>
      <c r="B390" s="356"/>
      <c r="C390" s="311"/>
      <c r="D390" s="39"/>
      <c r="E390" s="119">
        <f>SUM(E378,E324,E263)</f>
        <v>9026</v>
      </c>
      <c r="F390" s="117" t="s">
        <v>23</v>
      </c>
      <c r="G390" s="223"/>
      <c r="H390" s="293"/>
      <c r="I390" s="239"/>
    </row>
    <row r="391" spans="1:9" ht="34.5" customHeight="1" x14ac:dyDescent="0.25">
      <c r="A391" s="219"/>
      <c r="B391" s="357"/>
      <c r="C391" s="271"/>
      <c r="D391" s="40"/>
      <c r="E391" s="119">
        <f>SUM(E325,E264,E379,E388)</f>
        <v>14070</v>
      </c>
      <c r="F391" s="117" t="s">
        <v>1</v>
      </c>
      <c r="G391" s="225"/>
      <c r="H391" s="319"/>
      <c r="I391" s="240"/>
    </row>
    <row r="392" spans="1:9" ht="18.75" customHeight="1" x14ac:dyDescent="0.25">
      <c r="A392" s="314" t="s">
        <v>245</v>
      </c>
      <c r="B392" s="315"/>
      <c r="C392" s="315"/>
      <c r="D392" s="315"/>
      <c r="E392" s="315"/>
      <c r="F392" s="315"/>
      <c r="G392" s="315"/>
      <c r="H392" s="315"/>
      <c r="I392" s="316"/>
    </row>
    <row r="393" spans="1:9" ht="15" customHeight="1" x14ac:dyDescent="0.25">
      <c r="A393" s="228" t="s">
        <v>91</v>
      </c>
      <c r="B393" s="229"/>
      <c r="C393" s="229"/>
      <c r="D393" s="229"/>
      <c r="E393" s="229"/>
      <c r="F393" s="229"/>
      <c r="G393" s="229"/>
      <c r="H393" s="229"/>
      <c r="I393" s="230"/>
    </row>
    <row r="394" spans="1:9" x14ac:dyDescent="0.25">
      <c r="A394" s="169">
        <v>172</v>
      </c>
      <c r="B394" s="160" t="s">
        <v>25</v>
      </c>
      <c r="C394" s="173">
        <v>9.44</v>
      </c>
      <c r="D394" s="162">
        <v>1532</v>
      </c>
      <c r="E394" s="110">
        <v>1782</v>
      </c>
      <c r="F394" s="111" t="s">
        <v>7</v>
      </c>
      <c r="G394" s="166" t="s">
        <v>274</v>
      </c>
      <c r="H394" s="171" t="s">
        <v>271</v>
      </c>
      <c r="I394" s="155" t="s">
        <v>755</v>
      </c>
    </row>
    <row r="395" spans="1:9" x14ac:dyDescent="0.25">
      <c r="A395" s="169"/>
      <c r="B395" s="160"/>
      <c r="C395" s="173"/>
      <c r="D395" s="163"/>
      <c r="E395" s="110">
        <v>100</v>
      </c>
      <c r="F395" s="111" t="s">
        <v>23</v>
      </c>
      <c r="G395" s="167"/>
      <c r="H395" s="172"/>
      <c r="I395" s="156"/>
    </row>
    <row r="396" spans="1:9" x14ac:dyDescent="0.25">
      <c r="A396" s="169">
        <v>173</v>
      </c>
      <c r="B396" s="160" t="s">
        <v>92</v>
      </c>
      <c r="C396" s="173">
        <v>0.73699999999999999</v>
      </c>
      <c r="D396" s="162">
        <v>80</v>
      </c>
      <c r="E396" s="174">
        <v>137</v>
      </c>
      <c r="F396" s="170" t="s">
        <v>7</v>
      </c>
      <c r="G396" s="166" t="s">
        <v>274</v>
      </c>
      <c r="H396" s="171" t="s">
        <v>271</v>
      </c>
      <c r="I396" s="155" t="s">
        <v>756</v>
      </c>
    </row>
    <row r="397" spans="1:9" x14ac:dyDescent="0.25">
      <c r="A397" s="169"/>
      <c r="B397" s="160"/>
      <c r="C397" s="173"/>
      <c r="D397" s="163"/>
      <c r="E397" s="174"/>
      <c r="F397" s="170"/>
      <c r="G397" s="167"/>
      <c r="H397" s="172"/>
      <c r="I397" s="156"/>
    </row>
    <row r="398" spans="1:9" x14ac:dyDescent="0.25">
      <c r="A398" s="169">
        <v>174</v>
      </c>
      <c r="B398" s="160" t="s">
        <v>93</v>
      </c>
      <c r="C398" s="173">
        <v>2.97</v>
      </c>
      <c r="D398" s="162">
        <v>710</v>
      </c>
      <c r="E398" s="213">
        <v>500</v>
      </c>
      <c r="F398" s="211" t="s">
        <v>7</v>
      </c>
      <c r="G398" s="166" t="s">
        <v>274</v>
      </c>
      <c r="H398" s="171" t="s">
        <v>271</v>
      </c>
      <c r="I398" s="155" t="s">
        <v>757</v>
      </c>
    </row>
    <row r="399" spans="1:9" x14ac:dyDescent="0.25">
      <c r="A399" s="169"/>
      <c r="B399" s="160"/>
      <c r="C399" s="173"/>
      <c r="D399" s="163"/>
      <c r="E399" s="214"/>
      <c r="F399" s="212"/>
      <c r="G399" s="167"/>
      <c r="H399" s="172"/>
      <c r="I399" s="156"/>
    </row>
    <row r="400" spans="1:9" x14ac:dyDescent="0.25">
      <c r="A400" s="169">
        <v>175</v>
      </c>
      <c r="B400" s="160" t="s">
        <v>3</v>
      </c>
      <c r="C400" s="173">
        <v>2.4689999999999999</v>
      </c>
      <c r="D400" s="162">
        <v>522</v>
      </c>
      <c r="E400" s="174">
        <v>522</v>
      </c>
      <c r="F400" s="170" t="s">
        <v>7</v>
      </c>
      <c r="G400" s="166" t="s">
        <v>274</v>
      </c>
      <c r="H400" s="171" t="s">
        <v>271</v>
      </c>
      <c r="I400" s="155" t="s">
        <v>758</v>
      </c>
    </row>
    <row r="401" spans="1:9" x14ac:dyDescent="0.25">
      <c r="A401" s="169"/>
      <c r="B401" s="160"/>
      <c r="C401" s="173"/>
      <c r="D401" s="163"/>
      <c r="E401" s="174"/>
      <c r="F401" s="170"/>
      <c r="G401" s="167"/>
      <c r="H401" s="172"/>
      <c r="I401" s="156"/>
    </row>
    <row r="402" spans="1:9" ht="33.75" customHeight="1" x14ac:dyDescent="0.25">
      <c r="A402" s="169">
        <v>176</v>
      </c>
      <c r="B402" s="160" t="s">
        <v>40</v>
      </c>
      <c r="C402" s="173">
        <v>7.7590000000000003</v>
      </c>
      <c r="D402" s="162">
        <v>1767</v>
      </c>
      <c r="E402" s="110">
        <v>1203</v>
      </c>
      <c r="F402" s="111" t="s">
        <v>23</v>
      </c>
      <c r="G402" s="166" t="s">
        <v>274</v>
      </c>
      <c r="H402" s="321" t="s">
        <v>271</v>
      </c>
      <c r="I402" s="155" t="s">
        <v>759</v>
      </c>
    </row>
    <row r="403" spans="1:9" ht="24" customHeight="1" x14ac:dyDescent="0.25">
      <c r="A403" s="169"/>
      <c r="B403" s="160"/>
      <c r="C403" s="173"/>
      <c r="D403" s="256"/>
      <c r="E403" s="213">
        <v>564</v>
      </c>
      <c r="F403" s="211" t="s">
        <v>7</v>
      </c>
      <c r="G403" s="168"/>
      <c r="H403" s="322"/>
      <c r="I403" s="181"/>
    </row>
    <row r="404" spans="1:9" x14ac:dyDescent="0.25">
      <c r="A404" s="169"/>
      <c r="B404" s="160"/>
      <c r="C404" s="173"/>
      <c r="D404" s="256"/>
      <c r="E404" s="244"/>
      <c r="F404" s="318"/>
      <c r="G404" s="168"/>
      <c r="H404" s="322"/>
      <c r="I404" s="181"/>
    </row>
    <row r="405" spans="1:9" x14ac:dyDescent="0.25">
      <c r="A405" s="169"/>
      <c r="B405" s="160"/>
      <c r="C405" s="173"/>
      <c r="D405" s="163"/>
      <c r="E405" s="214"/>
      <c r="F405" s="212"/>
      <c r="G405" s="167"/>
      <c r="H405" s="172"/>
      <c r="I405" s="156"/>
    </row>
    <row r="406" spans="1:9" x14ac:dyDescent="0.25">
      <c r="A406" s="169">
        <v>177</v>
      </c>
      <c r="B406" s="160" t="s">
        <v>94</v>
      </c>
      <c r="C406" s="173">
        <v>1.413</v>
      </c>
      <c r="D406" s="162">
        <v>315</v>
      </c>
      <c r="E406" s="174">
        <v>315</v>
      </c>
      <c r="F406" s="170" t="s">
        <v>7</v>
      </c>
      <c r="G406" s="166" t="s">
        <v>274</v>
      </c>
      <c r="H406" s="171" t="s">
        <v>271</v>
      </c>
      <c r="I406" s="155" t="s">
        <v>760</v>
      </c>
    </row>
    <row r="407" spans="1:9" x14ac:dyDescent="0.25">
      <c r="A407" s="169"/>
      <c r="B407" s="160"/>
      <c r="C407" s="173"/>
      <c r="D407" s="163"/>
      <c r="E407" s="174"/>
      <c r="F407" s="170"/>
      <c r="G407" s="167"/>
      <c r="H407" s="172"/>
      <c r="I407" s="156"/>
    </row>
    <row r="408" spans="1:9" x14ac:dyDescent="0.25">
      <c r="A408" s="169">
        <v>178</v>
      </c>
      <c r="B408" s="160" t="s">
        <v>95</v>
      </c>
      <c r="C408" s="173">
        <v>1.2649999999999999</v>
      </c>
      <c r="D408" s="162">
        <v>267</v>
      </c>
      <c r="E408" s="174">
        <v>267</v>
      </c>
      <c r="F408" s="170" t="s">
        <v>7</v>
      </c>
      <c r="G408" s="166" t="s">
        <v>274</v>
      </c>
      <c r="H408" s="171" t="s">
        <v>271</v>
      </c>
      <c r="I408" s="155" t="s">
        <v>761</v>
      </c>
    </row>
    <row r="409" spans="1:9" x14ac:dyDescent="0.25">
      <c r="A409" s="169"/>
      <c r="B409" s="160"/>
      <c r="C409" s="173"/>
      <c r="D409" s="163"/>
      <c r="E409" s="174"/>
      <c r="F409" s="170"/>
      <c r="G409" s="167"/>
      <c r="H409" s="172"/>
      <c r="I409" s="156"/>
    </row>
    <row r="410" spans="1:9" x14ac:dyDescent="0.25">
      <c r="A410" s="169">
        <v>179</v>
      </c>
      <c r="B410" s="160" t="s">
        <v>83</v>
      </c>
      <c r="C410" s="175">
        <v>2.31</v>
      </c>
      <c r="D410" s="162">
        <v>540</v>
      </c>
      <c r="E410" s="110">
        <v>277</v>
      </c>
      <c r="F410" s="111" t="s">
        <v>23</v>
      </c>
      <c r="G410" s="166" t="s">
        <v>274</v>
      </c>
      <c r="H410" s="171" t="s">
        <v>271</v>
      </c>
      <c r="I410" s="155" t="s">
        <v>762</v>
      </c>
    </row>
    <row r="411" spans="1:9" x14ac:dyDescent="0.25">
      <c r="A411" s="169"/>
      <c r="B411" s="160"/>
      <c r="C411" s="176"/>
      <c r="D411" s="163"/>
      <c r="E411" s="110">
        <v>263</v>
      </c>
      <c r="F411" s="111" t="s">
        <v>7</v>
      </c>
      <c r="G411" s="167"/>
      <c r="H411" s="172"/>
      <c r="I411" s="156"/>
    </row>
    <row r="412" spans="1:9" x14ac:dyDescent="0.25">
      <c r="A412" s="157">
        <v>180</v>
      </c>
      <c r="B412" s="191" t="s">
        <v>69</v>
      </c>
      <c r="C412" s="175">
        <v>4.758</v>
      </c>
      <c r="D412" s="162">
        <v>1012</v>
      </c>
      <c r="E412" s="213">
        <v>1012</v>
      </c>
      <c r="F412" s="211" t="s">
        <v>7</v>
      </c>
      <c r="G412" s="166" t="s">
        <v>274</v>
      </c>
      <c r="H412" s="321" t="s">
        <v>271</v>
      </c>
      <c r="I412" s="155" t="s">
        <v>763</v>
      </c>
    </row>
    <row r="413" spans="1:9" x14ac:dyDescent="0.25">
      <c r="A413" s="158"/>
      <c r="B413" s="348"/>
      <c r="C413" s="250"/>
      <c r="D413" s="256"/>
      <c r="E413" s="244"/>
      <c r="F413" s="318"/>
      <c r="G413" s="168"/>
      <c r="H413" s="322"/>
      <c r="I413" s="181"/>
    </row>
    <row r="414" spans="1:9" x14ac:dyDescent="0.25">
      <c r="A414" s="159"/>
      <c r="B414" s="192"/>
      <c r="C414" s="250"/>
      <c r="D414" s="163"/>
      <c r="E414" s="214"/>
      <c r="F414" s="212"/>
      <c r="G414" s="167"/>
      <c r="H414" s="172"/>
      <c r="I414" s="156"/>
    </row>
    <row r="415" spans="1:9" x14ac:dyDescent="0.25">
      <c r="A415" s="169">
        <v>181</v>
      </c>
      <c r="B415" s="160" t="s">
        <v>96</v>
      </c>
      <c r="C415" s="173">
        <v>0.44400000000000001</v>
      </c>
      <c r="D415" s="162">
        <v>178</v>
      </c>
      <c r="E415" s="174">
        <v>108</v>
      </c>
      <c r="F415" s="170" t="s">
        <v>1</v>
      </c>
      <c r="G415" s="166" t="s">
        <v>274</v>
      </c>
      <c r="H415" s="171" t="s">
        <v>271</v>
      </c>
      <c r="I415" s="155" t="s">
        <v>764</v>
      </c>
    </row>
    <row r="416" spans="1:9" x14ac:dyDescent="0.25">
      <c r="A416" s="169"/>
      <c r="B416" s="160"/>
      <c r="C416" s="173"/>
      <c r="D416" s="163"/>
      <c r="E416" s="174"/>
      <c r="F416" s="170"/>
      <c r="G416" s="167"/>
      <c r="H416" s="172"/>
      <c r="I416" s="156"/>
    </row>
    <row r="417" spans="1:9" x14ac:dyDescent="0.25">
      <c r="A417" s="169">
        <v>182</v>
      </c>
      <c r="B417" s="160" t="s">
        <v>42</v>
      </c>
      <c r="C417" s="173">
        <v>1.8080000000000001</v>
      </c>
      <c r="D417" s="162">
        <v>432</v>
      </c>
      <c r="E417" s="174">
        <v>432</v>
      </c>
      <c r="F417" s="170" t="s">
        <v>7</v>
      </c>
      <c r="G417" s="166" t="s">
        <v>274</v>
      </c>
      <c r="H417" s="171" t="s">
        <v>271</v>
      </c>
      <c r="I417" s="155" t="s">
        <v>765</v>
      </c>
    </row>
    <row r="418" spans="1:9" x14ac:dyDescent="0.25">
      <c r="A418" s="169"/>
      <c r="B418" s="160"/>
      <c r="C418" s="173"/>
      <c r="D418" s="163"/>
      <c r="E418" s="174"/>
      <c r="F418" s="170"/>
      <c r="G418" s="167"/>
      <c r="H418" s="172"/>
      <c r="I418" s="156"/>
    </row>
    <row r="419" spans="1:9" x14ac:dyDescent="0.25">
      <c r="A419" s="169">
        <v>183</v>
      </c>
      <c r="B419" s="160" t="s">
        <v>97</v>
      </c>
      <c r="C419" s="173">
        <v>5.0259999999999998</v>
      </c>
      <c r="D419" s="162">
        <v>897</v>
      </c>
      <c r="E419" s="174">
        <v>1022</v>
      </c>
      <c r="F419" s="170" t="s">
        <v>7</v>
      </c>
      <c r="G419" s="166" t="s">
        <v>274</v>
      </c>
      <c r="H419" s="171" t="s">
        <v>271</v>
      </c>
      <c r="I419" s="155" t="s">
        <v>766</v>
      </c>
    </row>
    <row r="420" spans="1:9" x14ac:dyDescent="0.25">
      <c r="A420" s="169"/>
      <c r="B420" s="160"/>
      <c r="C420" s="173"/>
      <c r="D420" s="163"/>
      <c r="E420" s="174"/>
      <c r="F420" s="170"/>
      <c r="G420" s="167"/>
      <c r="H420" s="172"/>
      <c r="I420" s="156"/>
    </row>
    <row r="421" spans="1:9" x14ac:dyDescent="0.25">
      <c r="A421" s="169">
        <v>184</v>
      </c>
      <c r="B421" s="160" t="s">
        <v>61</v>
      </c>
      <c r="C421" s="173">
        <v>8.0920000000000005</v>
      </c>
      <c r="D421" s="162">
        <v>1844</v>
      </c>
      <c r="E421" s="213">
        <v>1844</v>
      </c>
      <c r="F421" s="211" t="s">
        <v>1</v>
      </c>
      <c r="G421" s="166" t="s">
        <v>274</v>
      </c>
      <c r="H421" s="171" t="s">
        <v>271</v>
      </c>
      <c r="I421" s="155" t="s">
        <v>767</v>
      </c>
    </row>
    <row r="422" spans="1:9" x14ac:dyDescent="0.25">
      <c r="A422" s="169"/>
      <c r="B422" s="160"/>
      <c r="C422" s="173"/>
      <c r="D422" s="163"/>
      <c r="E422" s="214"/>
      <c r="F422" s="212"/>
      <c r="G422" s="167"/>
      <c r="H422" s="172"/>
      <c r="I422" s="156"/>
    </row>
    <row r="423" spans="1:9" x14ac:dyDescent="0.25">
      <c r="A423" s="169">
        <v>185</v>
      </c>
      <c r="B423" s="160" t="s">
        <v>32</v>
      </c>
      <c r="C423" s="173">
        <v>4.6550000000000002</v>
      </c>
      <c r="D423" s="162">
        <v>907</v>
      </c>
      <c r="E423" s="174">
        <v>907</v>
      </c>
      <c r="F423" s="170" t="s">
        <v>7</v>
      </c>
      <c r="G423" s="166" t="s">
        <v>274</v>
      </c>
      <c r="H423" s="171" t="s">
        <v>271</v>
      </c>
      <c r="I423" s="155" t="s">
        <v>768</v>
      </c>
    </row>
    <row r="424" spans="1:9" x14ac:dyDescent="0.25">
      <c r="A424" s="169"/>
      <c r="B424" s="160"/>
      <c r="C424" s="173"/>
      <c r="D424" s="163"/>
      <c r="E424" s="174"/>
      <c r="F424" s="170"/>
      <c r="G424" s="167"/>
      <c r="H424" s="172"/>
      <c r="I424" s="156"/>
    </row>
    <row r="425" spans="1:9" x14ac:dyDescent="0.25">
      <c r="A425" s="169">
        <v>186</v>
      </c>
      <c r="B425" s="160" t="s">
        <v>98</v>
      </c>
      <c r="C425" s="173">
        <v>1.1719999999999999</v>
      </c>
      <c r="D425" s="162">
        <v>325</v>
      </c>
      <c r="E425" s="174">
        <v>325</v>
      </c>
      <c r="F425" s="170" t="s">
        <v>7</v>
      </c>
      <c r="G425" s="166" t="s">
        <v>274</v>
      </c>
      <c r="H425" s="171" t="s">
        <v>271</v>
      </c>
      <c r="I425" s="155" t="s">
        <v>769</v>
      </c>
    </row>
    <row r="426" spans="1:9" x14ac:dyDescent="0.25">
      <c r="A426" s="169"/>
      <c r="B426" s="160"/>
      <c r="C426" s="173"/>
      <c r="D426" s="163"/>
      <c r="E426" s="174"/>
      <c r="F426" s="170"/>
      <c r="G426" s="167"/>
      <c r="H426" s="172"/>
      <c r="I426" s="156"/>
    </row>
    <row r="427" spans="1:9" x14ac:dyDescent="0.25">
      <c r="A427" s="169">
        <v>187</v>
      </c>
      <c r="B427" s="160" t="s">
        <v>99</v>
      </c>
      <c r="C427" s="173">
        <v>1.4490000000000001</v>
      </c>
      <c r="D427" s="162">
        <v>386</v>
      </c>
      <c r="E427" s="174">
        <v>386</v>
      </c>
      <c r="F427" s="170" t="s">
        <v>7</v>
      </c>
      <c r="G427" s="166" t="s">
        <v>274</v>
      </c>
      <c r="H427" s="171" t="s">
        <v>271</v>
      </c>
      <c r="I427" s="155" t="s">
        <v>770</v>
      </c>
    </row>
    <row r="428" spans="1:9" x14ac:dyDescent="0.25">
      <c r="A428" s="169"/>
      <c r="B428" s="160"/>
      <c r="C428" s="173"/>
      <c r="D428" s="163"/>
      <c r="E428" s="174"/>
      <c r="F428" s="170"/>
      <c r="G428" s="167"/>
      <c r="H428" s="172"/>
      <c r="I428" s="156"/>
    </row>
    <row r="429" spans="1:9" x14ac:dyDescent="0.25">
      <c r="A429" s="169">
        <v>188</v>
      </c>
      <c r="B429" s="160" t="s">
        <v>100</v>
      </c>
      <c r="C429" s="173">
        <v>1.1120000000000001</v>
      </c>
      <c r="D429" s="162">
        <v>248</v>
      </c>
      <c r="E429" s="174">
        <v>248</v>
      </c>
      <c r="F429" s="170" t="s">
        <v>7</v>
      </c>
      <c r="G429" s="166" t="s">
        <v>274</v>
      </c>
      <c r="H429" s="171" t="s">
        <v>271</v>
      </c>
      <c r="I429" s="155" t="s">
        <v>771</v>
      </c>
    </row>
    <row r="430" spans="1:9" x14ac:dyDescent="0.25">
      <c r="A430" s="169"/>
      <c r="B430" s="160"/>
      <c r="C430" s="173"/>
      <c r="D430" s="163"/>
      <c r="E430" s="174"/>
      <c r="F430" s="170"/>
      <c r="G430" s="167"/>
      <c r="H430" s="172"/>
      <c r="I430" s="156"/>
    </row>
    <row r="431" spans="1:9" x14ac:dyDescent="0.25">
      <c r="A431" s="169">
        <v>189</v>
      </c>
      <c r="B431" s="160" t="s">
        <v>56</v>
      </c>
      <c r="C431" s="440">
        <v>1.6970000000000001</v>
      </c>
      <c r="D431" s="162">
        <v>468</v>
      </c>
      <c r="E431" s="174">
        <v>468</v>
      </c>
      <c r="F431" s="170" t="s">
        <v>7</v>
      </c>
      <c r="G431" s="166" t="s">
        <v>274</v>
      </c>
      <c r="H431" s="171" t="s">
        <v>271</v>
      </c>
      <c r="I431" s="155" t="s">
        <v>772</v>
      </c>
    </row>
    <row r="432" spans="1:9" x14ac:dyDescent="0.25">
      <c r="A432" s="169"/>
      <c r="B432" s="160"/>
      <c r="C432" s="440"/>
      <c r="D432" s="163"/>
      <c r="E432" s="174"/>
      <c r="F432" s="170"/>
      <c r="G432" s="167"/>
      <c r="H432" s="172"/>
      <c r="I432" s="156"/>
    </row>
    <row r="433" spans="1:9" x14ac:dyDescent="0.25">
      <c r="A433" s="169">
        <v>190</v>
      </c>
      <c r="B433" s="160" t="s">
        <v>391</v>
      </c>
      <c r="C433" s="173">
        <v>1.389</v>
      </c>
      <c r="D433" s="162">
        <v>413</v>
      </c>
      <c r="E433" s="174">
        <v>413</v>
      </c>
      <c r="F433" s="170" t="s">
        <v>7</v>
      </c>
      <c r="G433" s="166" t="s">
        <v>274</v>
      </c>
      <c r="H433" s="171" t="s">
        <v>271</v>
      </c>
      <c r="I433" s="155" t="s">
        <v>773</v>
      </c>
    </row>
    <row r="434" spans="1:9" x14ac:dyDescent="0.25">
      <c r="A434" s="169"/>
      <c r="B434" s="160"/>
      <c r="C434" s="173"/>
      <c r="D434" s="163"/>
      <c r="E434" s="174"/>
      <c r="F434" s="170"/>
      <c r="G434" s="167"/>
      <c r="H434" s="172"/>
      <c r="I434" s="156"/>
    </row>
    <row r="435" spans="1:9" x14ac:dyDescent="0.25">
      <c r="A435" s="169">
        <v>191</v>
      </c>
      <c r="B435" s="160" t="s">
        <v>101</v>
      </c>
      <c r="C435" s="173">
        <v>89.888000000000005</v>
      </c>
      <c r="D435" s="162">
        <v>11957</v>
      </c>
      <c r="E435" s="174">
        <v>11957</v>
      </c>
      <c r="F435" s="169" t="s">
        <v>7</v>
      </c>
      <c r="G435" s="166" t="s">
        <v>287</v>
      </c>
      <c r="H435" s="375" t="s">
        <v>311</v>
      </c>
      <c r="I435" s="155" t="s">
        <v>774</v>
      </c>
    </row>
    <row r="436" spans="1:9" x14ac:dyDescent="0.25">
      <c r="A436" s="169"/>
      <c r="B436" s="160"/>
      <c r="C436" s="173"/>
      <c r="D436" s="163"/>
      <c r="E436" s="174"/>
      <c r="F436" s="169"/>
      <c r="G436" s="167"/>
      <c r="H436" s="376"/>
      <c r="I436" s="156"/>
    </row>
    <row r="437" spans="1:9" x14ac:dyDescent="0.25">
      <c r="A437" s="149"/>
      <c r="B437" s="108"/>
      <c r="C437" s="103"/>
      <c r="D437" s="36"/>
      <c r="E437" s="118">
        <f>SUM(E435,E433,E431,E429,E427,E425,E423,E419,E417,E412,E411,E408,E406,E403,E400,E398,E396,E394)</f>
        <v>21520</v>
      </c>
      <c r="F437" s="117" t="s">
        <v>7</v>
      </c>
      <c r="G437" s="106"/>
      <c r="H437" s="109"/>
      <c r="I437" s="104"/>
    </row>
    <row r="438" spans="1:9" ht="15" customHeight="1" x14ac:dyDescent="0.25">
      <c r="A438" s="182" t="s">
        <v>18</v>
      </c>
      <c r="B438" s="231"/>
      <c r="C438" s="199">
        <f>SUM(C394:C436)</f>
        <v>149.85300000000001</v>
      </c>
      <c r="D438" s="35"/>
      <c r="E438" s="118">
        <f>SUM(E402,E410,E395)</f>
        <v>1580</v>
      </c>
      <c r="F438" s="117" t="s">
        <v>23</v>
      </c>
      <c r="G438" s="186" t="s">
        <v>271</v>
      </c>
      <c r="H438" s="350"/>
      <c r="I438" s="239"/>
    </row>
    <row r="439" spans="1:9" x14ac:dyDescent="0.25">
      <c r="A439" s="184"/>
      <c r="B439" s="232"/>
      <c r="C439" s="199"/>
      <c r="D439" s="36"/>
      <c r="E439" s="118">
        <f>SUM(E421,E415,)</f>
        <v>1952</v>
      </c>
      <c r="F439" s="117" t="s">
        <v>1</v>
      </c>
      <c r="G439" s="209"/>
      <c r="H439" s="351"/>
      <c r="I439" s="241"/>
    </row>
    <row r="440" spans="1:9" ht="15" customHeight="1" x14ac:dyDescent="0.25">
      <c r="A440" s="228" t="s">
        <v>102</v>
      </c>
      <c r="B440" s="229"/>
      <c r="C440" s="229"/>
      <c r="D440" s="229"/>
      <c r="E440" s="229"/>
      <c r="F440" s="229"/>
      <c r="G440" s="229"/>
      <c r="H440" s="229"/>
      <c r="I440" s="230"/>
    </row>
    <row r="441" spans="1:9" x14ac:dyDescent="0.25">
      <c r="A441" s="169">
        <v>192</v>
      </c>
      <c r="B441" s="160" t="s">
        <v>41</v>
      </c>
      <c r="C441" s="173">
        <v>4.1180000000000003</v>
      </c>
      <c r="D441" s="162">
        <v>900</v>
      </c>
      <c r="E441" s="174">
        <v>900</v>
      </c>
      <c r="F441" s="170" t="s">
        <v>7</v>
      </c>
      <c r="G441" s="166" t="s">
        <v>274</v>
      </c>
      <c r="H441" s="171" t="s">
        <v>271</v>
      </c>
      <c r="I441" s="155" t="s">
        <v>775</v>
      </c>
    </row>
    <row r="442" spans="1:9" x14ac:dyDescent="0.25">
      <c r="A442" s="169"/>
      <c r="B442" s="160"/>
      <c r="C442" s="173"/>
      <c r="D442" s="163"/>
      <c r="E442" s="174"/>
      <c r="F442" s="170"/>
      <c r="G442" s="167"/>
      <c r="H442" s="172"/>
      <c r="I442" s="156"/>
    </row>
    <row r="443" spans="1:9" ht="15" customHeight="1" x14ac:dyDescent="0.25">
      <c r="A443" s="169">
        <v>193</v>
      </c>
      <c r="B443" s="160" t="s">
        <v>6</v>
      </c>
      <c r="C443" s="173">
        <v>5.7610000000000001</v>
      </c>
      <c r="D443" s="162">
        <v>1125</v>
      </c>
      <c r="E443" s="174">
        <v>1125</v>
      </c>
      <c r="F443" s="170" t="s">
        <v>1</v>
      </c>
      <c r="G443" s="166" t="s">
        <v>274</v>
      </c>
      <c r="H443" s="171" t="s">
        <v>271</v>
      </c>
      <c r="I443" s="155" t="s">
        <v>776</v>
      </c>
    </row>
    <row r="444" spans="1:9" x14ac:dyDescent="0.25">
      <c r="A444" s="169"/>
      <c r="B444" s="160"/>
      <c r="C444" s="173"/>
      <c r="D444" s="163"/>
      <c r="E444" s="174"/>
      <c r="F444" s="170"/>
      <c r="G444" s="167"/>
      <c r="H444" s="172"/>
      <c r="I444" s="156"/>
    </row>
    <row r="445" spans="1:9" ht="15" customHeight="1" x14ac:dyDescent="0.25">
      <c r="A445" s="169">
        <v>194</v>
      </c>
      <c r="B445" s="160" t="s">
        <v>103</v>
      </c>
      <c r="C445" s="173">
        <v>2.9409999999999998</v>
      </c>
      <c r="D445" s="162">
        <v>510</v>
      </c>
      <c r="E445" s="174">
        <v>510</v>
      </c>
      <c r="F445" s="170" t="s">
        <v>1</v>
      </c>
      <c r="G445" s="166" t="s">
        <v>274</v>
      </c>
      <c r="H445" s="171" t="s">
        <v>271</v>
      </c>
      <c r="I445" s="155" t="s">
        <v>777</v>
      </c>
    </row>
    <row r="446" spans="1:9" x14ac:dyDescent="0.25">
      <c r="A446" s="169"/>
      <c r="B446" s="160"/>
      <c r="C446" s="173"/>
      <c r="D446" s="163"/>
      <c r="E446" s="174"/>
      <c r="F446" s="170"/>
      <c r="G446" s="167"/>
      <c r="H446" s="172"/>
      <c r="I446" s="156"/>
    </row>
    <row r="447" spans="1:9" ht="15" customHeight="1" x14ac:dyDescent="0.25">
      <c r="A447" s="169">
        <v>195</v>
      </c>
      <c r="B447" s="160" t="s">
        <v>104</v>
      </c>
      <c r="C447" s="173">
        <v>27.744</v>
      </c>
      <c r="D447" s="162">
        <v>4080</v>
      </c>
      <c r="E447" s="213">
        <v>4080</v>
      </c>
      <c r="F447" s="211" t="s">
        <v>23</v>
      </c>
      <c r="G447" s="166" t="s">
        <v>287</v>
      </c>
      <c r="H447" s="69" t="s">
        <v>312</v>
      </c>
      <c r="I447" s="155" t="s">
        <v>778</v>
      </c>
    </row>
    <row r="448" spans="1:9" ht="13.5" customHeight="1" x14ac:dyDescent="0.25">
      <c r="A448" s="169"/>
      <c r="B448" s="160"/>
      <c r="C448" s="173"/>
      <c r="D448" s="256"/>
      <c r="E448" s="244"/>
      <c r="F448" s="318"/>
      <c r="G448" s="168"/>
      <c r="H448" s="69" t="s">
        <v>313</v>
      </c>
      <c r="I448" s="181"/>
    </row>
    <row r="449" spans="1:9" ht="14.25" customHeight="1" x14ac:dyDescent="0.25">
      <c r="A449" s="169"/>
      <c r="B449" s="160"/>
      <c r="C449" s="173"/>
      <c r="D449" s="256"/>
      <c r="E449" s="244"/>
      <c r="F449" s="318"/>
      <c r="G449" s="168"/>
      <c r="H449" s="69" t="s">
        <v>314</v>
      </c>
      <c r="I449" s="181"/>
    </row>
    <row r="450" spans="1:9" x14ac:dyDescent="0.25">
      <c r="A450" s="169"/>
      <c r="B450" s="160"/>
      <c r="C450" s="173"/>
      <c r="D450" s="163"/>
      <c r="E450" s="214"/>
      <c r="F450" s="212"/>
      <c r="G450" s="167"/>
      <c r="H450" s="69" t="s">
        <v>315</v>
      </c>
      <c r="I450" s="156"/>
    </row>
    <row r="451" spans="1:9" ht="15" customHeight="1" x14ac:dyDescent="0.25">
      <c r="A451" s="182" t="s">
        <v>18</v>
      </c>
      <c r="B451" s="231"/>
      <c r="C451" s="199">
        <f>SUM(C441:C450)</f>
        <v>40.564</v>
      </c>
      <c r="D451" s="35"/>
      <c r="E451" s="118">
        <f>SUM(E447)</f>
        <v>4080</v>
      </c>
      <c r="F451" s="117" t="s">
        <v>23</v>
      </c>
      <c r="G451" s="166" t="s">
        <v>271</v>
      </c>
      <c r="H451" s="187"/>
      <c r="I451" s="239"/>
    </row>
    <row r="452" spans="1:9" x14ac:dyDescent="0.25">
      <c r="A452" s="257"/>
      <c r="B452" s="258"/>
      <c r="C452" s="199"/>
      <c r="D452" s="37"/>
      <c r="E452" s="118">
        <f>SUM(E441)</f>
        <v>900</v>
      </c>
      <c r="F452" s="117" t="s">
        <v>7</v>
      </c>
      <c r="G452" s="168"/>
      <c r="H452" s="195"/>
      <c r="I452" s="240"/>
    </row>
    <row r="453" spans="1:9" x14ac:dyDescent="0.25">
      <c r="A453" s="184"/>
      <c r="B453" s="232"/>
      <c r="C453" s="199"/>
      <c r="D453" s="36"/>
      <c r="E453" s="118">
        <f>SUM(E449,E445,E443)</f>
        <v>1635</v>
      </c>
      <c r="F453" s="117" t="s">
        <v>1</v>
      </c>
      <c r="G453" s="167"/>
      <c r="H453" s="188"/>
      <c r="I453" s="241"/>
    </row>
    <row r="454" spans="1:9" ht="15" customHeight="1" x14ac:dyDescent="0.25">
      <c r="A454" s="228" t="s">
        <v>105</v>
      </c>
      <c r="B454" s="229"/>
      <c r="C454" s="229"/>
      <c r="D454" s="229"/>
      <c r="E454" s="229"/>
      <c r="F454" s="229"/>
      <c r="G454" s="229"/>
      <c r="H454" s="229"/>
      <c r="I454" s="230"/>
    </row>
    <row r="455" spans="1:9" x14ac:dyDescent="0.25">
      <c r="A455" s="169">
        <v>196</v>
      </c>
      <c r="B455" s="160" t="s">
        <v>58</v>
      </c>
      <c r="C455" s="346">
        <v>4.9880000000000004</v>
      </c>
      <c r="D455" s="179" t="s">
        <v>936</v>
      </c>
      <c r="E455" s="174">
        <v>1425</v>
      </c>
      <c r="F455" s="170" t="s">
        <v>1</v>
      </c>
      <c r="G455" s="166" t="s">
        <v>274</v>
      </c>
      <c r="H455" s="171" t="s">
        <v>271</v>
      </c>
      <c r="I455" s="155" t="s">
        <v>779</v>
      </c>
    </row>
    <row r="456" spans="1:9" x14ac:dyDescent="0.25">
      <c r="A456" s="169"/>
      <c r="B456" s="160"/>
      <c r="C456" s="347"/>
      <c r="D456" s="180"/>
      <c r="E456" s="174"/>
      <c r="F456" s="170"/>
      <c r="G456" s="167"/>
      <c r="H456" s="172"/>
      <c r="I456" s="156"/>
    </row>
    <row r="457" spans="1:9" x14ac:dyDescent="0.25">
      <c r="A457" s="157">
        <v>197</v>
      </c>
      <c r="B457" s="191" t="s">
        <v>316</v>
      </c>
      <c r="C457" s="175">
        <v>10.284000000000001</v>
      </c>
      <c r="D457" s="179" t="s">
        <v>937</v>
      </c>
      <c r="E457" s="213">
        <v>2571</v>
      </c>
      <c r="F457" s="211" t="s">
        <v>1</v>
      </c>
      <c r="G457" s="211" t="s">
        <v>287</v>
      </c>
      <c r="H457" s="70" t="s">
        <v>317</v>
      </c>
      <c r="I457" s="155" t="s">
        <v>780</v>
      </c>
    </row>
    <row r="458" spans="1:9" x14ac:dyDescent="0.25">
      <c r="A458" s="158"/>
      <c r="B458" s="348"/>
      <c r="C458" s="250"/>
      <c r="D458" s="349"/>
      <c r="E458" s="244"/>
      <c r="F458" s="318"/>
      <c r="G458" s="318"/>
      <c r="H458" s="70" t="s">
        <v>318</v>
      </c>
      <c r="I458" s="181"/>
    </row>
    <row r="459" spans="1:9" x14ac:dyDescent="0.25">
      <c r="A459" s="159"/>
      <c r="B459" s="192"/>
      <c r="C459" s="176"/>
      <c r="D459" s="180"/>
      <c r="E459" s="214"/>
      <c r="F459" s="212"/>
      <c r="G459" s="212"/>
      <c r="H459" s="70" t="s">
        <v>319</v>
      </c>
      <c r="I459" s="156"/>
    </row>
    <row r="460" spans="1:9" ht="15" customHeight="1" x14ac:dyDescent="0.25">
      <c r="A460" s="228" t="s">
        <v>18</v>
      </c>
      <c r="B460" s="229"/>
      <c r="C460" s="48">
        <f>SUM(C455:C459)</f>
        <v>15.272000000000002</v>
      </c>
      <c r="D460" s="38"/>
      <c r="E460" s="118">
        <f>SUM(E455,E457)</f>
        <v>3996</v>
      </c>
      <c r="F460" s="117" t="s">
        <v>1</v>
      </c>
      <c r="G460" s="204" t="s">
        <v>271</v>
      </c>
      <c r="H460" s="205"/>
      <c r="I460" s="31"/>
    </row>
    <row r="461" spans="1:9" ht="15" customHeight="1" x14ac:dyDescent="0.25">
      <c r="A461" s="228" t="s">
        <v>106</v>
      </c>
      <c r="B461" s="229"/>
      <c r="C461" s="229"/>
      <c r="D461" s="229"/>
      <c r="E461" s="229"/>
      <c r="F461" s="229"/>
      <c r="G461" s="229"/>
      <c r="H461" s="229"/>
      <c r="I461" s="230"/>
    </row>
    <row r="462" spans="1:9" x14ac:dyDescent="0.25">
      <c r="A462" s="169">
        <v>198</v>
      </c>
      <c r="B462" s="160" t="s">
        <v>71</v>
      </c>
      <c r="C462" s="175">
        <v>4.4980000000000002</v>
      </c>
      <c r="D462" s="162">
        <v>1285</v>
      </c>
      <c r="E462" s="174">
        <v>1285</v>
      </c>
      <c r="F462" s="170" t="s">
        <v>1</v>
      </c>
      <c r="G462" s="166" t="s">
        <v>274</v>
      </c>
      <c r="H462" s="171" t="s">
        <v>271</v>
      </c>
      <c r="I462" s="155" t="s">
        <v>781</v>
      </c>
    </row>
    <row r="463" spans="1:9" x14ac:dyDescent="0.25">
      <c r="A463" s="169"/>
      <c r="B463" s="160"/>
      <c r="C463" s="176"/>
      <c r="D463" s="163"/>
      <c r="E463" s="174"/>
      <c r="F463" s="170"/>
      <c r="G463" s="167"/>
      <c r="H463" s="172"/>
      <c r="I463" s="156"/>
    </row>
    <row r="464" spans="1:9" ht="15" customHeight="1" x14ac:dyDescent="0.25">
      <c r="A464" s="169">
        <v>199</v>
      </c>
      <c r="B464" s="160" t="s">
        <v>107</v>
      </c>
      <c r="C464" s="175">
        <v>0.7</v>
      </c>
      <c r="D464" s="162">
        <v>200</v>
      </c>
      <c r="E464" s="174">
        <v>200</v>
      </c>
      <c r="F464" s="170" t="s">
        <v>1</v>
      </c>
      <c r="G464" s="166" t="s">
        <v>274</v>
      </c>
      <c r="H464" s="171" t="s">
        <v>271</v>
      </c>
      <c r="I464" s="155" t="s">
        <v>782</v>
      </c>
    </row>
    <row r="465" spans="1:9" x14ac:dyDescent="0.25">
      <c r="A465" s="169"/>
      <c r="B465" s="160"/>
      <c r="C465" s="176"/>
      <c r="D465" s="163"/>
      <c r="E465" s="174"/>
      <c r="F465" s="170"/>
      <c r="G465" s="167"/>
      <c r="H465" s="172"/>
      <c r="I465" s="156"/>
    </row>
    <row r="466" spans="1:9" ht="15" customHeight="1" x14ac:dyDescent="0.25">
      <c r="A466" s="169">
        <v>200</v>
      </c>
      <c r="B466" s="160" t="s">
        <v>43</v>
      </c>
      <c r="C466" s="175">
        <v>0.86099999999999999</v>
      </c>
      <c r="D466" s="162">
        <v>246</v>
      </c>
      <c r="E466" s="174">
        <v>246</v>
      </c>
      <c r="F466" s="170" t="s">
        <v>1</v>
      </c>
      <c r="G466" s="166" t="s">
        <v>274</v>
      </c>
      <c r="H466" s="171" t="s">
        <v>271</v>
      </c>
      <c r="I466" s="155" t="s">
        <v>783</v>
      </c>
    </row>
    <row r="467" spans="1:9" ht="23.25" customHeight="1" x14ac:dyDescent="0.25">
      <c r="A467" s="169"/>
      <c r="B467" s="160"/>
      <c r="C467" s="176"/>
      <c r="D467" s="163"/>
      <c r="E467" s="174"/>
      <c r="F467" s="170"/>
      <c r="G467" s="167"/>
      <c r="H467" s="172"/>
      <c r="I467" s="156"/>
    </row>
    <row r="468" spans="1:9" ht="15" customHeight="1" x14ac:dyDescent="0.25">
      <c r="A468" s="169">
        <v>201</v>
      </c>
      <c r="B468" s="160" t="s">
        <v>1018</v>
      </c>
      <c r="C468" s="175">
        <v>3</v>
      </c>
      <c r="D468" s="162">
        <v>246</v>
      </c>
      <c r="E468" s="174">
        <v>1000</v>
      </c>
      <c r="F468" s="170" t="s">
        <v>1</v>
      </c>
      <c r="G468" s="166" t="s">
        <v>274</v>
      </c>
      <c r="H468" s="171" t="s">
        <v>271</v>
      </c>
      <c r="I468" s="155"/>
    </row>
    <row r="469" spans="1:9" ht="23.25" customHeight="1" x14ac:dyDescent="0.25">
      <c r="A469" s="169"/>
      <c r="B469" s="160"/>
      <c r="C469" s="176"/>
      <c r="D469" s="163"/>
      <c r="E469" s="174"/>
      <c r="F469" s="170"/>
      <c r="G469" s="167"/>
      <c r="H469" s="172"/>
      <c r="I469" s="156"/>
    </row>
    <row r="470" spans="1:9" ht="24.75" customHeight="1" x14ac:dyDescent="0.25">
      <c r="A470" s="228" t="s">
        <v>18</v>
      </c>
      <c r="B470" s="229"/>
      <c r="C470" s="48">
        <f>SUM(C462:C469)</f>
        <v>9.0590000000000011</v>
      </c>
      <c r="D470" s="38"/>
      <c r="E470" s="118">
        <f>SUM(E468,E466,E464,E462)</f>
        <v>2731</v>
      </c>
      <c r="F470" s="117" t="s">
        <v>1</v>
      </c>
      <c r="G470" s="204" t="s">
        <v>271</v>
      </c>
      <c r="H470" s="205"/>
      <c r="I470" s="31"/>
    </row>
    <row r="471" spans="1:9" ht="18" customHeight="1" x14ac:dyDescent="0.25">
      <c r="A471" s="215" t="s">
        <v>244</v>
      </c>
      <c r="B471" s="216"/>
      <c r="C471" s="343">
        <f>SUM(C438,C451,C460,C470)</f>
        <v>214.74799999999999</v>
      </c>
      <c r="D471" s="39"/>
      <c r="E471" s="119">
        <f>SUM(E451,E438)</f>
        <v>5660</v>
      </c>
      <c r="F471" s="117" t="s">
        <v>23</v>
      </c>
      <c r="G471" s="221">
        <f>SUM(E471,E472,E473)</f>
        <v>38394</v>
      </c>
      <c r="H471" s="222"/>
      <c r="I471" s="239"/>
    </row>
    <row r="472" spans="1:9" ht="22.5" customHeight="1" x14ac:dyDescent="0.25">
      <c r="A472" s="217"/>
      <c r="B472" s="218"/>
      <c r="C472" s="344"/>
      <c r="D472" s="40"/>
      <c r="E472" s="119">
        <f>SUM(E452,E437,)</f>
        <v>22420</v>
      </c>
      <c r="F472" s="117" t="s">
        <v>7</v>
      </c>
      <c r="G472" s="223"/>
      <c r="H472" s="224"/>
      <c r="I472" s="240"/>
    </row>
    <row r="473" spans="1:9" ht="15" customHeight="1" x14ac:dyDescent="0.25">
      <c r="A473" s="219"/>
      <c r="B473" s="220"/>
      <c r="C473" s="345"/>
      <c r="D473" s="62"/>
      <c r="E473" s="119">
        <f>SUM(E470,E453,E460,E439)</f>
        <v>10314</v>
      </c>
      <c r="F473" s="117" t="s">
        <v>1</v>
      </c>
      <c r="G473" s="225"/>
      <c r="H473" s="226"/>
      <c r="I473" s="241"/>
    </row>
    <row r="474" spans="1:9" ht="21" customHeight="1" x14ac:dyDescent="0.25">
      <c r="A474" s="314" t="s">
        <v>247</v>
      </c>
      <c r="B474" s="315"/>
      <c r="C474" s="315"/>
      <c r="D474" s="315"/>
      <c r="E474" s="315"/>
      <c r="F474" s="315"/>
      <c r="G474" s="315"/>
      <c r="H474" s="315"/>
      <c r="I474" s="316"/>
    </row>
    <row r="475" spans="1:9" ht="24" customHeight="1" x14ac:dyDescent="0.25">
      <c r="A475" s="228" t="s">
        <v>108</v>
      </c>
      <c r="B475" s="229"/>
      <c r="C475" s="229"/>
      <c r="D475" s="229"/>
      <c r="E475" s="229"/>
      <c r="F475" s="229"/>
      <c r="G475" s="229"/>
      <c r="H475" s="229"/>
      <c r="I475" s="230"/>
    </row>
    <row r="476" spans="1:9" s="8" customFormat="1" ht="22.5" customHeight="1" x14ac:dyDescent="0.25">
      <c r="A476" s="169">
        <v>202</v>
      </c>
      <c r="B476" s="160" t="s">
        <v>56</v>
      </c>
      <c r="C476" s="173">
        <v>3.57</v>
      </c>
      <c r="D476" s="162">
        <v>751</v>
      </c>
      <c r="E476" s="110">
        <v>317</v>
      </c>
      <c r="F476" s="115" t="s">
        <v>23</v>
      </c>
      <c r="G476" s="166" t="s">
        <v>274</v>
      </c>
      <c r="H476" s="171" t="s">
        <v>271</v>
      </c>
      <c r="I476" s="155" t="s">
        <v>784</v>
      </c>
    </row>
    <row r="477" spans="1:9" s="8" customFormat="1" x14ac:dyDescent="0.25">
      <c r="A477" s="169"/>
      <c r="B477" s="160"/>
      <c r="C477" s="173"/>
      <c r="D477" s="163"/>
      <c r="E477" s="110">
        <v>434</v>
      </c>
      <c r="F477" s="115" t="s">
        <v>7</v>
      </c>
      <c r="G477" s="167"/>
      <c r="H477" s="172"/>
      <c r="I477" s="156"/>
    </row>
    <row r="478" spans="1:9" ht="17.25" customHeight="1" x14ac:dyDescent="0.25">
      <c r="A478" s="169">
        <v>203</v>
      </c>
      <c r="B478" s="160" t="s">
        <v>109</v>
      </c>
      <c r="C478" s="173">
        <v>14.445</v>
      </c>
      <c r="D478" s="162">
        <v>2895</v>
      </c>
      <c r="E478" s="213">
        <v>2730</v>
      </c>
      <c r="F478" s="211" t="s">
        <v>23</v>
      </c>
      <c r="G478" s="166" t="s">
        <v>274</v>
      </c>
      <c r="H478" s="171" t="s">
        <v>271</v>
      </c>
      <c r="I478" s="155" t="s">
        <v>785</v>
      </c>
    </row>
    <row r="479" spans="1:9" x14ac:dyDescent="0.25">
      <c r="A479" s="169"/>
      <c r="B479" s="160"/>
      <c r="C479" s="173"/>
      <c r="D479" s="256"/>
      <c r="E479" s="214"/>
      <c r="F479" s="212"/>
      <c r="G479" s="168"/>
      <c r="H479" s="255"/>
      <c r="I479" s="181"/>
    </row>
    <row r="480" spans="1:9" x14ac:dyDescent="0.25">
      <c r="A480" s="169"/>
      <c r="B480" s="160"/>
      <c r="C480" s="173"/>
      <c r="D480" s="163"/>
      <c r="E480" s="110">
        <v>1335</v>
      </c>
      <c r="F480" s="111" t="s">
        <v>1</v>
      </c>
      <c r="G480" s="167"/>
      <c r="H480" s="172"/>
      <c r="I480" s="156"/>
    </row>
    <row r="481" spans="1:9" ht="15" customHeight="1" x14ac:dyDescent="0.25">
      <c r="A481" s="169">
        <v>204</v>
      </c>
      <c r="B481" s="160" t="s">
        <v>110</v>
      </c>
      <c r="C481" s="173">
        <v>3.5659999999999998</v>
      </c>
      <c r="D481" s="162">
        <v>1002</v>
      </c>
      <c r="E481" s="174">
        <v>1002</v>
      </c>
      <c r="F481" s="170" t="s">
        <v>7</v>
      </c>
      <c r="G481" s="166" t="s">
        <v>274</v>
      </c>
      <c r="H481" s="171" t="s">
        <v>271</v>
      </c>
      <c r="I481" s="155" t="s">
        <v>786</v>
      </c>
    </row>
    <row r="482" spans="1:9" x14ac:dyDescent="0.25">
      <c r="A482" s="169"/>
      <c r="B482" s="160"/>
      <c r="C482" s="173"/>
      <c r="D482" s="163"/>
      <c r="E482" s="174"/>
      <c r="F482" s="170"/>
      <c r="G482" s="167"/>
      <c r="H482" s="172"/>
      <c r="I482" s="156"/>
    </row>
    <row r="483" spans="1:9" ht="15" customHeight="1" x14ac:dyDescent="0.25">
      <c r="A483" s="169">
        <v>205</v>
      </c>
      <c r="B483" s="160" t="s">
        <v>37</v>
      </c>
      <c r="C483" s="173">
        <v>2.444</v>
      </c>
      <c r="D483" s="162">
        <v>581</v>
      </c>
      <c r="E483" s="110">
        <v>541</v>
      </c>
      <c r="F483" s="111" t="s">
        <v>7</v>
      </c>
      <c r="G483" s="166" t="s">
        <v>274</v>
      </c>
      <c r="H483" s="171" t="s">
        <v>271</v>
      </c>
      <c r="I483" s="155" t="s">
        <v>787</v>
      </c>
    </row>
    <row r="484" spans="1:9" x14ac:dyDescent="0.25">
      <c r="A484" s="169"/>
      <c r="B484" s="160"/>
      <c r="C484" s="173"/>
      <c r="D484" s="163"/>
      <c r="E484" s="110">
        <v>40</v>
      </c>
      <c r="F484" s="111" t="s">
        <v>23</v>
      </c>
      <c r="G484" s="167"/>
      <c r="H484" s="172"/>
      <c r="I484" s="156"/>
    </row>
    <row r="485" spans="1:9" ht="15" customHeight="1" x14ac:dyDescent="0.25">
      <c r="A485" s="169">
        <v>206</v>
      </c>
      <c r="B485" s="160" t="s">
        <v>24</v>
      </c>
      <c r="C485" s="173">
        <v>3.2639999999999998</v>
      </c>
      <c r="D485" s="162">
        <v>751</v>
      </c>
      <c r="E485" s="110">
        <v>660</v>
      </c>
      <c r="F485" s="111" t="s">
        <v>7</v>
      </c>
      <c r="G485" s="166" t="s">
        <v>274</v>
      </c>
      <c r="H485" s="171" t="s">
        <v>271</v>
      </c>
      <c r="I485" s="155" t="s">
        <v>788</v>
      </c>
    </row>
    <row r="486" spans="1:9" x14ac:dyDescent="0.25">
      <c r="A486" s="169"/>
      <c r="B486" s="160"/>
      <c r="C486" s="173"/>
      <c r="D486" s="163"/>
      <c r="E486" s="110">
        <v>91</v>
      </c>
      <c r="F486" s="111" t="s">
        <v>23</v>
      </c>
      <c r="G486" s="167"/>
      <c r="H486" s="172"/>
      <c r="I486" s="156"/>
    </row>
    <row r="487" spans="1:9" ht="15" customHeight="1" x14ac:dyDescent="0.25">
      <c r="A487" s="169">
        <v>207</v>
      </c>
      <c r="B487" s="160" t="s">
        <v>33</v>
      </c>
      <c r="C487" s="173">
        <v>4.68</v>
      </c>
      <c r="D487" s="162">
        <v>821</v>
      </c>
      <c r="E487" s="213">
        <v>821</v>
      </c>
      <c r="F487" s="157" t="s">
        <v>23</v>
      </c>
      <c r="G487" s="166" t="s">
        <v>274</v>
      </c>
      <c r="H487" s="171" t="s">
        <v>271</v>
      </c>
      <c r="I487" s="155" t="s">
        <v>789</v>
      </c>
    </row>
    <row r="488" spans="1:9" x14ac:dyDescent="0.25">
      <c r="A488" s="169"/>
      <c r="B488" s="160"/>
      <c r="C488" s="173"/>
      <c r="D488" s="163"/>
      <c r="E488" s="214"/>
      <c r="F488" s="159"/>
      <c r="G488" s="167"/>
      <c r="H488" s="172"/>
      <c r="I488" s="156"/>
    </row>
    <row r="489" spans="1:9" ht="15" customHeight="1" x14ac:dyDescent="0.25">
      <c r="A489" s="169">
        <v>208</v>
      </c>
      <c r="B489" s="160" t="s">
        <v>0</v>
      </c>
      <c r="C489" s="173">
        <v>3.0750000000000002</v>
      </c>
      <c r="D489" s="162">
        <v>555</v>
      </c>
      <c r="E489" s="110">
        <v>405</v>
      </c>
      <c r="F489" s="111" t="s">
        <v>23</v>
      </c>
      <c r="G489" s="166" t="s">
        <v>274</v>
      </c>
      <c r="H489" s="171" t="s">
        <v>271</v>
      </c>
      <c r="I489" s="155" t="s">
        <v>790</v>
      </c>
    </row>
    <row r="490" spans="1:9" x14ac:dyDescent="0.25">
      <c r="A490" s="169"/>
      <c r="B490" s="160"/>
      <c r="C490" s="173"/>
      <c r="D490" s="163"/>
      <c r="E490" s="110">
        <v>150</v>
      </c>
      <c r="F490" s="111" t="s">
        <v>7</v>
      </c>
      <c r="G490" s="167"/>
      <c r="H490" s="172"/>
      <c r="I490" s="156"/>
    </row>
    <row r="491" spans="1:9" ht="15" customHeight="1" x14ac:dyDescent="0.25">
      <c r="A491" s="169">
        <v>209</v>
      </c>
      <c r="B491" s="160" t="s">
        <v>111</v>
      </c>
      <c r="C491" s="173">
        <v>1.528</v>
      </c>
      <c r="D491" s="162">
        <v>408</v>
      </c>
      <c r="E491" s="312">
        <v>408</v>
      </c>
      <c r="F491" s="211" t="s">
        <v>7</v>
      </c>
      <c r="G491" s="166" t="s">
        <v>274</v>
      </c>
      <c r="H491" s="171" t="s">
        <v>271</v>
      </c>
      <c r="I491" s="155" t="s">
        <v>791</v>
      </c>
    </row>
    <row r="492" spans="1:9" x14ac:dyDescent="0.25">
      <c r="A492" s="169"/>
      <c r="B492" s="160"/>
      <c r="C492" s="173"/>
      <c r="D492" s="163"/>
      <c r="E492" s="313"/>
      <c r="F492" s="212"/>
      <c r="G492" s="167"/>
      <c r="H492" s="172"/>
      <c r="I492" s="156"/>
    </row>
    <row r="493" spans="1:9" ht="15" customHeight="1" x14ac:dyDescent="0.25">
      <c r="A493" s="169">
        <v>210</v>
      </c>
      <c r="B493" s="160" t="s">
        <v>112</v>
      </c>
      <c r="C493" s="173">
        <v>1.99</v>
      </c>
      <c r="D493" s="162">
        <v>540</v>
      </c>
      <c r="E493" s="312">
        <v>540</v>
      </c>
      <c r="F493" s="211" t="s">
        <v>1</v>
      </c>
      <c r="G493" s="166" t="s">
        <v>274</v>
      </c>
      <c r="H493" s="171" t="s">
        <v>271</v>
      </c>
      <c r="I493" s="155" t="s">
        <v>792</v>
      </c>
    </row>
    <row r="494" spans="1:9" x14ac:dyDescent="0.25">
      <c r="A494" s="169"/>
      <c r="B494" s="160"/>
      <c r="C494" s="173"/>
      <c r="D494" s="163"/>
      <c r="E494" s="313"/>
      <c r="F494" s="212"/>
      <c r="G494" s="167"/>
      <c r="H494" s="172"/>
      <c r="I494" s="156"/>
    </row>
    <row r="495" spans="1:9" s="8" customFormat="1" ht="15" customHeight="1" x14ac:dyDescent="0.25">
      <c r="A495" s="169">
        <v>211</v>
      </c>
      <c r="B495" s="160" t="s">
        <v>3</v>
      </c>
      <c r="C495" s="173">
        <v>3.8479999999999999</v>
      </c>
      <c r="D495" s="162">
        <v>966</v>
      </c>
      <c r="E495" s="110">
        <v>696</v>
      </c>
      <c r="F495" s="111" t="s">
        <v>7</v>
      </c>
      <c r="G495" s="166" t="s">
        <v>274</v>
      </c>
      <c r="H495" s="171" t="s">
        <v>271</v>
      </c>
      <c r="I495" s="155" t="s">
        <v>793</v>
      </c>
    </row>
    <row r="496" spans="1:9" s="8" customFormat="1" x14ac:dyDescent="0.25">
      <c r="A496" s="169"/>
      <c r="B496" s="160"/>
      <c r="C496" s="173"/>
      <c r="D496" s="163"/>
      <c r="E496" s="110">
        <v>270</v>
      </c>
      <c r="F496" s="111" t="s">
        <v>23</v>
      </c>
      <c r="G496" s="167"/>
      <c r="H496" s="172"/>
      <c r="I496" s="156"/>
    </row>
    <row r="497" spans="1:9" ht="15" customHeight="1" x14ac:dyDescent="0.25">
      <c r="A497" s="169">
        <v>212</v>
      </c>
      <c r="B497" s="160" t="s">
        <v>113</v>
      </c>
      <c r="C497" s="173">
        <v>2.468</v>
      </c>
      <c r="D497" s="162">
        <v>509</v>
      </c>
      <c r="E497" s="110">
        <v>334</v>
      </c>
      <c r="F497" s="111" t="s">
        <v>7</v>
      </c>
      <c r="G497" s="166" t="s">
        <v>274</v>
      </c>
      <c r="H497" s="171" t="s">
        <v>271</v>
      </c>
      <c r="I497" s="155" t="s">
        <v>794</v>
      </c>
    </row>
    <row r="498" spans="1:9" x14ac:dyDescent="0.25">
      <c r="A498" s="169"/>
      <c r="B498" s="160"/>
      <c r="C498" s="173"/>
      <c r="D498" s="163"/>
      <c r="E498" s="110">
        <v>175</v>
      </c>
      <c r="F498" s="111" t="s">
        <v>23</v>
      </c>
      <c r="G498" s="167"/>
      <c r="H498" s="172"/>
      <c r="I498" s="156"/>
    </row>
    <row r="499" spans="1:9" x14ac:dyDescent="0.25">
      <c r="A499" s="169">
        <v>213</v>
      </c>
      <c r="B499" s="191" t="s">
        <v>32</v>
      </c>
      <c r="C499" s="173">
        <v>3.1619999999999999</v>
      </c>
      <c r="D499" s="162">
        <v>676</v>
      </c>
      <c r="E499" s="110">
        <v>526</v>
      </c>
      <c r="F499" s="111" t="s">
        <v>7</v>
      </c>
      <c r="G499" s="166" t="s">
        <v>274</v>
      </c>
      <c r="H499" s="171" t="s">
        <v>271</v>
      </c>
      <c r="I499" s="155" t="s">
        <v>795</v>
      </c>
    </row>
    <row r="500" spans="1:9" x14ac:dyDescent="0.25">
      <c r="A500" s="169"/>
      <c r="B500" s="192"/>
      <c r="C500" s="173"/>
      <c r="D500" s="163"/>
      <c r="E500" s="110">
        <v>150</v>
      </c>
      <c r="F500" s="111" t="s">
        <v>23</v>
      </c>
      <c r="G500" s="167"/>
      <c r="H500" s="172"/>
      <c r="I500" s="156"/>
    </row>
    <row r="501" spans="1:9" x14ac:dyDescent="0.25">
      <c r="A501" s="169">
        <v>214</v>
      </c>
      <c r="B501" s="191" t="s">
        <v>385</v>
      </c>
      <c r="C501" s="175">
        <v>3.4950000000000001</v>
      </c>
      <c r="D501" s="162">
        <v>1165</v>
      </c>
      <c r="E501" s="213">
        <v>1165</v>
      </c>
      <c r="F501" s="170" t="s">
        <v>7</v>
      </c>
      <c r="G501" s="166" t="s">
        <v>274</v>
      </c>
      <c r="H501" s="171" t="s">
        <v>271</v>
      </c>
      <c r="I501" s="155" t="s">
        <v>796</v>
      </c>
    </row>
    <row r="502" spans="1:9" x14ac:dyDescent="0.25">
      <c r="A502" s="169"/>
      <c r="B502" s="192"/>
      <c r="C502" s="176"/>
      <c r="D502" s="163"/>
      <c r="E502" s="214"/>
      <c r="F502" s="170"/>
      <c r="G502" s="167"/>
      <c r="H502" s="172"/>
      <c r="I502" s="156"/>
    </row>
    <row r="503" spans="1:9" x14ac:dyDescent="0.25">
      <c r="A503" s="169">
        <v>215</v>
      </c>
      <c r="B503" s="191" t="s">
        <v>384</v>
      </c>
      <c r="C503" s="175">
        <v>1.1739999999999999</v>
      </c>
      <c r="D503" s="162">
        <v>1165</v>
      </c>
      <c r="E503" s="213">
        <v>600</v>
      </c>
      <c r="F503" s="170" t="s">
        <v>1</v>
      </c>
      <c r="G503" s="166" t="s">
        <v>274</v>
      </c>
      <c r="H503" s="171" t="s">
        <v>271</v>
      </c>
      <c r="I503" s="155"/>
    </row>
    <row r="504" spans="1:9" x14ac:dyDescent="0.25">
      <c r="A504" s="169"/>
      <c r="B504" s="192"/>
      <c r="C504" s="176"/>
      <c r="D504" s="163"/>
      <c r="E504" s="214"/>
      <c r="F504" s="170"/>
      <c r="G504" s="167"/>
      <c r="H504" s="172"/>
      <c r="I504" s="156"/>
    </row>
    <row r="505" spans="1:9" x14ac:dyDescent="0.25">
      <c r="A505" s="169">
        <v>216</v>
      </c>
      <c r="B505" s="191" t="s">
        <v>42</v>
      </c>
      <c r="C505" s="175">
        <v>1.57</v>
      </c>
      <c r="D505" s="162">
        <v>1165</v>
      </c>
      <c r="E505" s="213">
        <v>800</v>
      </c>
      <c r="F505" s="170" t="s">
        <v>1</v>
      </c>
      <c r="G505" s="166" t="s">
        <v>274</v>
      </c>
      <c r="H505" s="171" t="s">
        <v>271</v>
      </c>
      <c r="I505" s="155"/>
    </row>
    <row r="506" spans="1:9" x14ac:dyDescent="0.25">
      <c r="A506" s="169"/>
      <c r="B506" s="192"/>
      <c r="C506" s="176"/>
      <c r="D506" s="163"/>
      <c r="E506" s="214"/>
      <c r="F506" s="170"/>
      <c r="G506" s="167"/>
      <c r="H506" s="172"/>
      <c r="I506" s="156"/>
    </row>
    <row r="507" spans="1:9" x14ac:dyDescent="0.25">
      <c r="A507" s="169">
        <v>217</v>
      </c>
      <c r="B507" s="191" t="s">
        <v>972</v>
      </c>
      <c r="C507" s="175">
        <v>1.847</v>
      </c>
      <c r="D507" s="162">
        <v>1165</v>
      </c>
      <c r="E507" s="213">
        <v>900</v>
      </c>
      <c r="F507" s="170" t="s">
        <v>1</v>
      </c>
      <c r="G507" s="166" t="s">
        <v>274</v>
      </c>
      <c r="H507" s="171" t="s">
        <v>271</v>
      </c>
      <c r="I507" s="155"/>
    </row>
    <row r="508" spans="1:9" x14ac:dyDescent="0.25">
      <c r="A508" s="169"/>
      <c r="B508" s="192"/>
      <c r="C508" s="176"/>
      <c r="D508" s="163"/>
      <c r="E508" s="214"/>
      <c r="F508" s="170"/>
      <c r="G508" s="167"/>
      <c r="H508" s="172"/>
      <c r="I508" s="156"/>
    </row>
    <row r="509" spans="1:9" x14ac:dyDescent="0.25">
      <c r="A509" s="169">
        <v>218</v>
      </c>
      <c r="B509" s="191" t="s">
        <v>987</v>
      </c>
      <c r="C509" s="175">
        <v>2.64</v>
      </c>
      <c r="D509" s="162">
        <v>1165</v>
      </c>
      <c r="E509" s="213">
        <v>1200</v>
      </c>
      <c r="F509" s="170" t="s">
        <v>1</v>
      </c>
      <c r="G509" s="166" t="s">
        <v>274</v>
      </c>
      <c r="H509" s="171" t="s">
        <v>271</v>
      </c>
      <c r="I509" s="155"/>
    </row>
    <row r="510" spans="1:9" x14ac:dyDescent="0.25">
      <c r="A510" s="169"/>
      <c r="B510" s="192"/>
      <c r="C510" s="176"/>
      <c r="D510" s="163"/>
      <c r="E510" s="214"/>
      <c r="F510" s="170"/>
      <c r="G510" s="167"/>
      <c r="H510" s="172"/>
      <c r="I510" s="156"/>
    </row>
    <row r="511" spans="1:9" x14ac:dyDescent="0.25">
      <c r="A511" s="169">
        <v>220</v>
      </c>
      <c r="B511" s="191" t="s">
        <v>988</v>
      </c>
      <c r="C511" s="175">
        <v>3.6</v>
      </c>
      <c r="D511" s="162">
        <v>1165</v>
      </c>
      <c r="E511" s="213">
        <v>1200</v>
      </c>
      <c r="F511" s="170" t="s">
        <v>1</v>
      </c>
      <c r="G511" s="166" t="s">
        <v>274</v>
      </c>
      <c r="H511" s="171" t="s">
        <v>271</v>
      </c>
      <c r="I511" s="155"/>
    </row>
    <row r="512" spans="1:9" x14ac:dyDescent="0.25">
      <c r="A512" s="169"/>
      <c r="B512" s="192"/>
      <c r="C512" s="176"/>
      <c r="D512" s="163"/>
      <c r="E512" s="214"/>
      <c r="F512" s="170"/>
      <c r="G512" s="167"/>
      <c r="H512" s="172"/>
      <c r="I512" s="156"/>
    </row>
    <row r="513" spans="1:9" ht="15.75" customHeight="1" x14ac:dyDescent="0.25">
      <c r="A513" s="169">
        <v>221</v>
      </c>
      <c r="B513" s="191" t="s">
        <v>989</v>
      </c>
      <c r="C513" s="175">
        <v>3.2</v>
      </c>
      <c r="D513" s="162">
        <v>1165</v>
      </c>
      <c r="E513" s="213">
        <v>900</v>
      </c>
      <c r="F513" s="170" t="s">
        <v>1</v>
      </c>
      <c r="G513" s="166" t="s">
        <v>274</v>
      </c>
      <c r="H513" s="171" t="s">
        <v>271</v>
      </c>
      <c r="I513" s="155"/>
    </row>
    <row r="514" spans="1:9" x14ac:dyDescent="0.25">
      <c r="A514" s="169"/>
      <c r="B514" s="192"/>
      <c r="C514" s="176"/>
      <c r="D514" s="163"/>
      <c r="E514" s="214"/>
      <c r="F514" s="170"/>
      <c r="G514" s="167"/>
      <c r="H514" s="172"/>
      <c r="I514" s="156"/>
    </row>
    <row r="515" spans="1:9" ht="15.75" customHeight="1" x14ac:dyDescent="0.25">
      <c r="A515" s="169">
        <v>222</v>
      </c>
      <c r="B515" s="191" t="s">
        <v>990</v>
      </c>
      <c r="C515" s="175">
        <v>2.4</v>
      </c>
      <c r="D515" s="162">
        <v>1165</v>
      </c>
      <c r="E515" s="213">
        <v>800</v>
      </c>
      <c r="F515" s="170" t="s">
        <v>1</v>
      </c>
      <c r="G515" s="166" t="s">
        <v>274</v>
      </c>
      <c r="H515" s="171" t="s">
        <v>271</v>
      </c>
      <c r="I515" s="155"/>
    </row>
    <row r="516" spans="1:9" x14ac:dyDescent="0.25">
      <c r="A516" s="169"/>
      <c r="B516" s="192"/>
      <c r="C516" s="176"/>
      <c r="D516" s="163"/>
      <c r="E516" s="214"/>
      <c r="F516" s="170"/>
      <c r="G516" s="167"/>
      <c r="H516" s="172"/>
      <c r="I516" s="156"/>
    </row>
    <row r="517" spans="1:9" ht="16.5" customHeight="1" x14ac:dyDescent="0.25">
      <c r="A517" s="169">
        <v>223</v>
      </c>
      <c r="B517" s="191" t="s">
        <v>991</v>
      </c>
      <c r="C517" s="175">
        <v>4</v>
      </c>
      <c r="D517" s="162">
        <v>1165</v>
      </c>
      <c r="E517" s="213">
        <v>1300</v>
      </c>
      <c r="F517" s="170" t="s">
        <v>1</v>
      </c>
      <c r="G517" s="166" t="s">
        <v>274</v>
      </c>
      <c r="H517" s="171" t="s">
        <v>271</v>
      </c>
      <c r="I517" s="155"/>
    </row>
    <row r="518" spans="1:9" x14ac:dyDescent="0.25">
      <c r="A518" s="169"/>
      <c r="B518" s="192"/>
      <c r="C518" s="176"/>
      <c r="D518" s="163"/>
      <c r="E518" s="214"/>
      <c r="F518" s="170"/>
      <c r="G518" s="167"/>
      <c r="H518" s="172"/>
      <c r="I518" s="156"/>
    </row>
    <row r="519" spans="1:9" ht="16.5" customHeight="1" x14ac:dyDescent="0.25">
      <c r="A519" s="169">
        <v>224</v>
      </c>
      <c r="B519" s="191" t="s">
        <v>1019</v>
      </c>
      <c r="C519" s="175">
        <v>4</v>
      </c>
      <c r="D519" s="162">
        <v>1165</v>
      </c>
      <c r="E519" s="213">
        <v>900</v>
      </c>
      <c r="F519" s="170" t="s">
        <v>1</v>
      </c>
      <c r="G519" s="166" t="s">
        <v>274</v>
      </c>
      <c r="H519" s="171" t="s">
        <v>271</v>
      </c>
      <c r="I519" s="155"/>
    </row>
    <row r="520" spans="1:9" x14ac:dyDescent="0.25">
      <c r="A520" s="169"/>
      <c r="B520" s="192"/>
      <c r="C520" s="176"/>
      <c r="D520" s="163"/>
      <c r="E520" s="214"/>
      <c r="F520" s="170"/>
      <c r="G520" s="167"/>
      <c r="H520" s="172"/>
      <c r="I520" s="156"/>
    </row>
    <row r="521" spans="1:9" ht="16.5" customHeight="1" x14ac:dyDescent="0.25">
      <c r="A521" s="169">
        <v>225</v>
      </c>
      <c r="B521" s="191" t="s">
        <v>1030</v>
      </c>
      <c r="C521" s="175">
        <v>2.137</v>
      </c>
      <c r="D521" s="162">
        <v>1165</v>
      </c>
      <c r="E521" s="213">
        <v>900</v>
      </c>
      <c r="F521" s="170" t="s">
        <v>1</v>
      </c>
      <c r="G521" s="166" t="s">
        <v>274</v>
      </c>
      <c r="H521" s="171" t="s">
        <v>271</v>
      </c>
      <c r="I521" s="155"/>
    </row>
    <row r="522" spans="1:9" x14ac:dyDescent="0.25">
      <c r="A522" s="169"/>
      <c r="B522" s="192"/>
      <c r="C522" s="176"/>
      <c r="D522" s="163"/>
      <c r="E522" s="214"/>
      <c r="F522" s="170"/>
      <c r="G522" s="167"/>
      <c r="H522" s="172"/>
      <c r="I522" s="156"/>
    </row>
    <row r="523" spans="1:9" ht="15" customHeight="1" x14ac:dyDescent="0.25">
      <c r="A523" s="161" t="s">
        <v>18</v>
      </c>
      <c r="B523" s="161"/>
      <c r="C523" s="199">
        <f>SUM(C476:C522)</f>
        <v>78.103000000000009</v>
      </c>
      <c r="D523" s="35"/>
      <c r="E523" s="118">
        <f>SUM(E500,E498,E496,E489,E487,E486,E484,E478,E476)</f>
        <v>4999</v>
      </c>
      <c r="F523" s="117" t="s">
        <v>23</v>
      </c>
      <c r="G523" s="166" t="s">
        <v>271</v>
      </c>
      <c r="H523" s="187"/>
      <c r="I523" s="239"/>
    </row>
    <row r="524" spans="1:9" x14ac:dyDescent="0.25">
      <c r="A524" s="161"/>
      <c r="B524" s="161"/>
      <c r="C524" s="199"/>
      <c r="D524" s="37"/>
      <c r="E524" s="118">
        <f>SUM(E501,E499,E497,E495,E491,E490,E485,E483,E481,E477)</f>
        <v>5916</v>
      </c>
      <c r="F524" s="117" t="s">
        <v>7</v>
      </c>
      <c r="G524" s="168"/>
      <c r="H524" s="195"/>
      <c r="I524" s="240"/>
    </row>
    <row r="525" spans="1:9" x14ac:dyDescent="0.25">
      <c r="A525" s="161"/>
      <c r="B525" s="161"/>
      <c r="C525" s="199"/>
      <c r="D525" s="36"/>
      <c r="E525" s="118">
        <f>SUM(E521,E519,E517,E515,E513,E511,E509,E507,E505,E503,E493,E480)</f>
        <v>11375</v>
      </c>
      <c r="F525" s="117" t="s">
        <v>1</v>
      </c>
      <c r="G525" s="167"/>
      <c r="H525" s="188"/>
      <c r="I525" s="241"/>
    </row>
    <row r="526" spans="1:9" ht="15" customHeight="1" x14ac:dyDescent="0.25">
      <c r="A526" s="228" t="s">
        <v>114</v>
      </c>
      <c r="B526" s="229"/>
      <c r="C526" s="229"/>
      <c r="D526" s="229"/>
      <c r="E526" s="229"/>
      <c r="F526" s="229"/>
      <c r="G526" s="229"/>
      <c r="H526" s="229"/>
      <c r="I526" s="230"/>
    </row>
    <row r="527" spans="1:9" x14ac:dyDescent="0.25">
      <c r="A527" s="169">
        <v>226</v>
      </c>
      <c r="B527" s="160" t="s">
        <v>110</v>
      </c>
      <c r="C527" s="173">
        <v>1.141</v>
      </c>
      <c r="D527" s="162">
        <v>283</v>
      </c>
      <c r="E527" s="110">
        <v>253</v>
      </c>
      <c r="F527" s="111" t="s">
        <v>7</v>
      </c>
      <c r="G527" s="166" t="s">
        <v>274</v>
      </c>
      <c r="H527" s="171" t="s">
        <v>271</v>
      </c>
      <c r="I527" s="155" t="s">
        <v>797</v>
      </c>
    </row>
    <row r="528" spans="1:9" x14ac:dyDescent="0.25">
      <c r="A528" s="169"/>
      <c r="B528" s="160"/>
      <c r="C528" s="173"/>
      <c r="D528" s="163"/>
      <c r="E528" s="110">
        <v>30</v>
      </c>
      <c r="F528" s="111" t="s">
        <v>23</v>
      </c>
      <c r="G528" s="167"/>
      <c r="H528" s="172"/>
      <c r="I528" s="156"/>
    </row>
    <row r="529" spans="1:9" ht="15" customHeight="1" x14ac:dyDescent="0.25">
      <c r="A529" s="169">
        <v>227</v>
      </c>
      <c r="B529" s="160" t="s">
        <v>109</v>
      </c>
      <c r="C529" s="173">
        <v>2.8690000000000002</v>
      </c>
      <c r="D529" s="162">
        <v>774</v>
      </c>
      <c r="E529" s="174">
        <v>774</v>
      </c>
      <c r="F529" s="170" t="s">
        <v>1</v>
      </c>
      <c r="G529" s="166" t="s">
        <v>274</v>
      </c>
      <c r="H529" s="171" t="s">
        <v>271</v>
      </c>
      <c r="I529" s="155" t="s">
        <v>798</v>
      </c>
    </row>
    <row r="530" spans="1:9" x14ac:dyDescent="0.25">
      <c r="A530" s="169"/>
      <c r="B530" s="160"/>
      <c r="C530" s="173"/>
      <c r="D530" s="163"/>
      <c r="E530" s="174"/>
      <c r="F530" s="170"/>
      <c r="G530" s="167"/>
      <c r="H530" s="172"/>
      <c r="I530" s="156"/>
    </row>
    <row r="531" spans="1:9" ht="15" customHeight="1" x14ac:dyDescent="0.25">
      <c r="A531" s="169">
        <v>228</v>
      </c>
      <c r="B531" s="160" t="s">
        <v>115</v>
      </c>
      <c r="C531" s="173">
        <v>2.14</v>
      </c>
      <c r="D531" s="162">
        <v>535</v>
      </c>
      <c r="E531" s="174">
        <v>535</v>
      </c>
      <c r="F531" s="169" t="s">
        <v>7</v>
      </c>
      <c r="G531" s="166" t="s">
        <v>274</v>
      </c>
      <c r="H531" s="171" t="s">
        <v>271</v>
      </c>
      <c r="I531" s="155" t="s">
        <v>799</v>
      </c>
    </row>
    <row r="532" spans="1:9" x14ac:dyDescent="0.25">
      <c r="A532" s="169"/>
      <c r="B532" s="160"/>
      <c r="C532" s="173"/>
      <c r="D532" s="163"/>
      <c r="E532" s="174"/>
      <c r="F532" s="169"/>
      <c r="G532" s="167"/>
      <c r="H532" s="172"/>
      <c r="I532" s="156"/>
    </row>
    <row r="533" spans="1:9" s="11" customFormat="1" ht="15" customHeight="1" x14ac:dyDescent="0.25">
      <c r="A533" s="169">
        <v>229</v>
      </c>
      <c r="B533" s="160" t="s">
        <v>71</v>
      </c>
      <c r="C533" s="173">
        <v>5.4909999999999997</v>
      </c>
      <c r="D533" s="162">
        <v>1148</v>
      </c>
      <c r="E533" s="110">
        <v>1088</v>
      </c>
      <c r="F533" s="111" t="s">
        <v>7</v>
      </c>
      <c r="G533" s="166" t="s">
        <v>274</v>
      </c>
      <c r="H533" s="171" t="s">
        <v>271</v>
      </c>
      <c r="I533" s="155" t="s">
        <v>800</v>
      </c>
    </row>
    <row r="534" spans="1:9" s="11" customFormat="1" x14ac:dyDescent="0.25">
      <c r="A534" s="169"/>
      <c r="B534" s="160"/>
      <c r="C534" s="173"/>
      <c r="D534" s="163"/>
      <c r="E534" s="110">
        <v>60</v>
      </c>
      <c r="F534" s="111" t="s">
        <v>23</v>
      </c>
      <c r="G534" s="167"/>
      <c r="H534" s="172"/>
      <c r="I534" s="156"/>
    </row>
    <row r="535" spans="1:9" ht="15" customHeight="1" x14ac:dyDescent="0.25">
      <c r="A535" s="169">
        <v>230</v>
      </c>
      <c r="B535" s="160" t="s">
        <v>42</v>
      </c>
      <c r="C535" s="173">
        <v>0.44</v>
      </c>
      <c r="D535" s="162">
        <v>1148</v>
      </c>
      <c r="E535" s="174">
        <v>900</v>
      </c>
      <c r="F535" s="170" t="s">
        <v>7</v>
      </c>
      <c r="G535" s="166" t="s">
        <v>274</v>
      </c>
      <c r="H535" s="171" t="s">
        <v>271</v>
      </c>
      <c r="I535" s="155"/>
    </row>
    <row r="536" spans="1:9" x14ac:dyDescent="0.25">
      <c r="A536" s="169"/>
      <c r="B536" s="160"/>
      <c r="C536" s="173"/>
      <c r="D536" s="163"/>
      <c r="E536" s="174"/>
      <c r="F536" s="170"/>
      <c r="G536" s="167"/>
      <c r="H536" s="172"/>
      <c r="I536" s="156"/>
    </row>
    <row r="537" spans="1:9" x14ac:dyDescent="0.25">
      <c r="A537" s="182" t="s">
        <v>18</v>
      </c>
      <c r="B537" s="183"/>
      <c r="C537" s="270">
        <f>SUM(C527:C536)</f>
        <v>12.081</v>
      </c>
      <c r="D537" s="36"/>
      <c r="E537" s="118">
        <f>SUM(E529)</f>
        <v>774</v>
      </c>
      <c r="F537" s="117" t="s">
        <v>1</v>
      </c>
      <c r="G537" s="186" t="s">
        <v>271</v>
      </c>
      <c r="H537" s="206"/>
      <c r="I537" s="155"/>
    </row>
    <row r="538" spans="1:9" ht="15" customHeight="1" x14ac:dyDescent="0.25">
      <c r="A538" s="257"/>
      <c r="B538" s="267"/>
      <c r="C538" s="311"/>
      <c r="D538" s="35"/>
      <c r="E538" s="118">
        <f>SUM(E527,E531,E533,E535)</f>
        <v>2776</v>
      </c>
      <c r="F538" s="117" t="s">
        <v>7</v>
      </c>
      <c r="G538" s="207"/>
      <c r="H538" s="208"/>
      <c r="I538" s="181"/>
    </row>
    <row r="539" spans="1:9" x14ac:dyDescent="0.25">
      <c r="A539" s="184"/>
      <c r="B539" s="185"/>
      <c r="C539" s="271"/>
      <c r="D539" s="36"/>
      <c r="E539" s="118">
        <f>SUM(E528,E534)</f>
        <v>90</v>
      </c>
      <c r="F539" s="117" t="s">
        <v>23</v>
      </c>
      <c r="G539" s="209"/>
      <c r="H539" s="210"/>
      <c r="I539" s="156"/>
    </row>
    <row r="540" spans="1:9" ht="21" customHeight="1" x14ac:dyDescent="0.25">
      <c r="A540" s="228" t="s">
        <v>116</v>
      </c>
      <c r="B540" s="229"/>
      <c r="C540" s="229"/>
      <c r="D540" s="229"/>
      <c r="E540" s="229"/>
      <c r="F540" s="229"/>
      <c r="G540" s="229"/>
      <c r="H540" s="229"/>
      <c r="I540" s="230"/>
    </row>
    <row r="541" spans="1:9" ht="25.5" customHeight="1" x14ac:dyDescent="0.25">
      <c r="A541" s="169">
        <v>231</v>
      </c>
      <c r="B541" s="160" t="s">
        <v>6</v>
      </c>
      <c r="C541" s="137">
        <v>5.5149999999999997</v>
      </c>
      <c r="D541" s="71">
        <v>999</v>
      </c>
      <c r="E541" s="174">
        <v>999</v>
      </c>
      <c r="F541" s="342" t="s">
        <v>23</v>
      </c>
      <c r="G541" s="166" t="s">
        <v>274</v>
      </c>
      <c r="H541" s="171" t="s">
        <v>271</v>
      </c>
      <c r="I541" s="30" t="s">
        <v>801</v>
      </c>
    </row>
    <row r="542" spans="1:9" ht="0.75" customHeight="1" x14ac:dyDescent="0.25">
      <c r="A542" s="169"/>
      <c r="B542" s="160"/>
      <c r="C542" s="56"/>
      <c r="D542" s="72">
        <v>1363</v>
      </c>
      <c r="E542" s="174"/>
      <c r="F542" s="342"/>
      <c r="G542" s="167"/>
      <c r="H542" s="172"/>
      <c r="I542" s="30"/>
    </row>
    <row r="543" spans="1:9" s="8" customFormat="1" x14ac:dyDescent="0.25">
      <c r="A543" s="169">
        <v>232</v>
      </c>
      <c r="B543" s="160" t="s">
        <v>71</v>
      </c>
      <c r="C543" s="175">
        <v>6.4749999999999996</v>
      </c>
      <c r="D543" s="162">
        <v>1363</v>
      </c>
      <c r="E543" s="110">
        <v>1326</v>
      </c>
      <c r="F543" s="111" t="s">
        <v>23</v>
      </c>
      <c r="G543" s="166" t="s">
        <v>274</v>
      </c>
      <c r="H543" s="171" t="s">
        <v>271</v>
      </c>
      <c r="I543" s="155" t="s">
        <v>802</v>
      </c>
    </row>
    <row r="544" spans="1:9" s="8" customFormat="1" x14ac:dyDescent="0.25">
      <c r="A544" s="169"/>
      <c r="B544" s="160"/>
      <c r="C544" s="176"/>
      <c r="D544" s="163"/>
      <c r="E544" s="110">
        <v>70</v>
      </c>
      <c r="F544" s="111" t="s">
        <v>1</v>
      </c>
      <c r="G544" s="167"/>
      <c r="H544" s="172"/>
      <c r="I544" s="156"/>
    </row>
    <row r="545" spans="1:9" ht="15" customHeight="1" x14ac:dyDescent="0.25">
      <c r="A545" s="169">
        <v>233</v>
      </c>
      <c r="B545" s="160" t="s">
        <v>43</v>
      </c>
      <c r="C545" s="175">
        <v>4.5819999999999999</v>
      </c>
      <c r="D545" s="340">
        <v>1062</v>
      </c>
      <c r="E545" s="110">
        <v>420</v>
      </c>
      <c r="F545" s="111" t="s">
        <v>23</v>
      </c>
      <c r="G545" s="166" t="s">
        <v>274</v>
      </c>
      <c r="H545" s="171" t="s">
        <v>271</v>
      </c>
      <c r="I545" s="155" t="s">
        <v>803</v>
      </c>
    </row>
    <row r="546" spans="1:9" x14ac:dyDescent="0.25">
      <c r="A546" s="169"/>
      <c r="B546" s="160"/>
      <c r="C546" s="176"/>
      <c r="D546" s="341"/>
      <c r="E546" s="110">
        <v>642</v>
      </c>
      <c r="F546" s="111" t="s">
        <v>7</v>
      </c>
      <c r="G546" s="167"/>
      <c r="H546" s="172"/>
      <c r="I546" s="156"/>
    </row>
    <row r="547" spans="1:9" x14ac:dyDescent="0.25">
      <c r="A547" s="182" t="s">
        <v>18</v>
      </c>
      <c r="B547" s="183"/>
      <c r="C547" s="270">
        <f>SUM(C541:C546)</f>
        <v>16.571999999999999</v>
      </c>
      <c r="D547" s="36"/>
      <c r="E547" s="118">
        <f>SUM(E544)</f>
        <v>70</v>
      </c>
      <c r="F547" s="117" t="s">
        <v>1</v>
      </c>
      <c r="G547" s="186" t="s">
        <v>271</v>
      </c>
      <c r="H547" s="206"/>
      <c r="I547" s="155"/>
    </row>
    <row r="548" spans="1:9" ht="15" customHeight="1" x14ac:dyDescent="0.25">
      <c r="A548" s="257"/>
      <c r="B548" s="267"/>
      <c r="C548" s="311"/>
      <c r="D548" s="35"/>
      <c r="E548" s="118">
        <f>SUM(E541,E543,E545)</f>
        <v>2745</v>
      </c>
      <c r="F548" s="117" t="s">
        <v>23</v>
      </c>
      <c r="G548" s="207"/>
      <c r="H548" s="208"/>
      <c r="I548" s="181"/>
    </row>
    <row r="549" spans="1:9" x14ac:dyDescent="0.25">
      <c r="A549" s="184"/>
      <c r="B549" s="185"/>
      <c r="C549" s="271"/>
      <c r="D549" s="36"/>
      <c r="E549" s="118">
        <f>SUM(E546)</f>
        <v>642</v>
      </c>
      <c r="F549" s="117" t="s">
        <v>7</v>
      </c>
      <c r="G549" s="209"/>
      <c r="H549" s="210"/>
      <c r="I549" s="156"/>
    </row>
    <row r="550" spans="1:9" ht="24" customHeight="1" x14ac:dyDescent="0.25">
      <c r="A550" s="228" t="s">
        <v>117</v>
      </c>
      <c r="B550" s="229"/>
      <c r="C550" s="229"/>
      <c r="D550" s="229"/>
      <c r="E550" s="229"/>
      <c r="F550" s="229"/>
      <c r="G550" s="229"/>
      <c r="H550" s="229"/>
      <c r="I550" s="230"/>
    </row>
    <row r="551" spans="1:9" s="8" customFormat="1" ht="18" customHeight="1" x14ac:dyDescent="0.25">
      <c r="A551" s="169">
        <v>234</v>
      </c>
      <c r="B551" s="160" t="s">
        <v>83</v>
      </c>
      <c r="C551" s="173">
        <v>4.2469999999999999</v>
      </c>
      <c r="D551" s="162">
        <v>928</v>
      </c>
      <c r="E551" s="213">
        <v>928</v>
      </c>
      <c r="F551" s="211" t="s">
        <v>23</v>
      </c>
      <c r="G551" s="166" t="s">
        <v>274</v>
      </c>
      <c r="H551" s="171" t="s">
        <v>271</v>
      </c>
      <c r="I551" s="155" t="s">
        <v>804</v>
      </c>
    </row>
    <row r="552" spans="1:9" s="8" customFormat="1" x14ac:dyDescent="0.25">
      <c r="A552" s="169"/>
      <c r="B552" s="160"/>
      <c r="C552" s="173"/>
      <c r="D552" s="163"/>
      <c r="E552" s="214"/>
      <c r="F552" s="212"/>
      <c r="G552" s="167"/>
      <c r="H552" s="172"/>
      <c r="I552" s="156"/>
    </row>
    <row r="553" spans="1:9" ht="15" customHeight="1" x14ac:dyDescent="0.25">
      <c r="A553" s="169">
        <v>235</v>
      </c>
      <c r="B553" s="160" t="s">
        <v>118</v>
      </c>
      <c r="C553" s="173">
        <v>1.53</v>
      </c>
      <c r="D553" s="162">
        <v>303</v>
      </c>
      <c r="E553" s="174">
        <v>303</v>
      </c>
      <c r="F553" s="170" t="s">
        <v>23</v>
      </c>
      <c r="G553" s="166" t="s">
        <v>274</v>
      </c>
      <c r="H553" s="171" t="s">
        <v>271</v>
      </c>
      <c r="I553" s="155" t="s">
        <v>805</v>
      </c>
    </row>
    <row r="554" spans="1:9" x14ac:dyDescent="0.25">
      <c r="A554" s="169"/>
      <c r="B554" s="160"/>
      <c r="C554" s="173"/>
      <c r="D554" s="163"/>
      <c r="E554" s="174"/>
      <c r="F554" s="170"/>
      <c r="G554" s="167"/>
      <c r="H554" s="172"/>
      <c r="I554" s="156"/>
    </row>
    <row r="555" spans="1:9" x14ac:dyDescent="0.25">
      <c r="A555" s="169">
        <v>236</v>
      </c>
      <c r="B555" s="160" t="s">
        <v>25</v>
      </c>
      <c r="C555" s="173">
        <v>1.581</v>
      </c>
      <c r="D555" s="162">
        <v>407</v>
      </c>
      <c r="E555" s="110">
        <v>130</v>
      </c>
      <c r="F555" s="111" t="s">
        <v>23</v>
      </c>
      <c r="G555" s="166" t="s">
        <v>274</v>
      </c>
      <c r="H555" s="171" t="s">
        <v>271</v>
      </c>
      <c r="I555" s="155" t="s">
        <v>806</v>
      </c>
    </row>
    <row r="556" spans="1:9" x14ac:dyDescent="0.25">
      <c r="A556" s="169"/>
      <c r="B556" s="160"/>
      <c r="C556" s="173"/>
      <c r="D556" s="163"/>
      <c r="E556" s="110">
        <v>277</v>
      </c>
      <c r="F556" s="111" t="s">
        <v>7</v>
      </c>
      <c r="G556" s="167"/>
      <c r="H556" s="172"/>
      <c r="I556" s="156"/>
    </row>
    <row r="557" spans="1:9" x14ac:dyDescent="0.25">
      <c r="A557" s="169">
        <v>237</v>
      </c>
      <c r="B557" s="160" t="s">
        <v>392</v>
      </c>
      <c r="C557" s="173">
        <v>6.3440000000000003</v>
      </c>
      <c r="D557" s="162">
        <v>963</v>
      </c>
      <c r="E557" s="174">
        <v>1473</v>
      </c>
      <c r="F557" s="170" t="s">
        <v>7</v>
      </c>
      <c r="G557" s="166" t="s">
        <v>274</v>
      </c>
      <c r="H557" s="171" t="s">
        <v>271</v>
      </c>
      <c r="I557" s="155" t="s">
        <v>807</v>
      </c>
    </row>
    <row r="558" spans="1:9" x14ac:dyDescent="0.25">
      <c r="A558" s="169"/>
      <c r="B558" s="160"/>
      <c r="C558" s="173"/>
      <c r="D558" s="163"/>
      <c r="E558" s="174"/>
      <c r="F558" s="170"/>
      <c r="G558" s="167"/>
      <c r="H558" s="172"/>
      <c r="I558" s="156"/>
    </row>
    <row r="559" spans="1:9" ht="15" customHeight="1" x14ac:dyDescent="0.25">
      <c r="A559" s="169">
        <v>238</v>
      </c>
      <c r="B559" s="160" t="s">
        <v>37</v>
      </c>
      <c r="C559" s="173">
        <v>2.6480000000000001</v>
      </c>
      <c r="D559" s="162">
        <v>632</v>
      </c>
      <c r="E559" s="174">
        <v>632</v>
      </c>
      <c r="F559" s="170" t="s">
        <v>7</v>
      </c>
      <c r="G559" s="166" t="s">
        <v>274</v>
      </c>
      <c r="H559" s="171" t="s">
        <v>271</v>
      </c>
      <c r="I559" s="155" t="s">
        <v>808</v>
      </c>
    </row>
    <row r="560" spans="1:9" x14ac:dyDescent="0.25">
      <c r="A560" s="169"/>
      <c r="B560" s="160"/>
      <c r="C560" s="173"/>
      <c r="D560" s="163"/>
      <c r="E560" s="174"/>
      <c r="F560" s="170"/>
      <c r="G560" s="167"/>
      <c r="H560" s="172"/>
      <c r="I560" s="156"/>
    </row>
    <row r="561" spans="1:9" ht="15" customHeight="1" x14ac:dyDescent="0.25">
      <c r="A561" s="169">
        <v>239</v>
      </c>
      <c r="B561" s="160" t="s">
        <v>20</v>
      </c>
      <c r="C561" s="173">
        <v>1.5329999999999999</v>
      </c>
      <c r="D561" s="162">
        <v>471</v>
      </c>
      <c r="E561" s="213">
        <v>471</v>
      </c>
      <c r="F561" s="211" t="s">
        <v>1</v>
      </c>
      <c r="G561" s="166" t="s">
        <v>274</v>
      </c>
      <c r="H561" s="171" t="s">
        <v>271</v>
      </c>
      <c r="I561" s="155" t="s">
        <v>809</v>
      </c>
    </row>
    <row r="562" spans="1:9" ht="23.25" customHeight="1" x14ac:dyDescent="0.25">
      <c r="A562" s="169"/>
      <c r="B562" s="160"/>
      <c r="C562" s="173"/>
      <c r="D562" s="163"/>
      <c r="E562" s="214"/>
      <c r="F562" s="212"/>
      <c r="G562" s="167"/>
      <c r="H562" s="172"/>
      <c r="I562" s="156"/>
    </row>
    <row r="563" spans="1:9" ht="23.25" customHeight="1" x14ac:dyDescent="0.25">
      <c r="A563" s="161" t="s">
        <v>18</v>
      </c>
      <c r="B563" s="161"/>
      <c r="C563" s="199">
        <f>SUM(C551:C562)</f>
        <v>17.883000000000003</v>
      </c>
      <c r="D563" s="35"/>
      <c r="E563" s="118">
        <f>SUM(E553,E551,E555)</f>
        <v>1361</v>
      </c>
      <c r="F563" s="117" t="s">
        <v>23</v>
      </c>
      <c r="G563" s="166" t="s">
        <v>271</v>
      </c>
      <c r="H563" s="187"/>
      <c r="I563" s="239"/>
    </row>
    <row r="564" spans="1:9" x14ac:dyDescent="0.25">
      <c r="A564" s="161"/>
      <c r="B564" s="161"/>
      <c r="C564" s="199"/>
      <c r="D564" s="37"/>
      <c r="E564" s="118">
        <f>SUM(E556,E557,E559)</f>
        <v>2382</v>
      </c>
      <c r="F564" s="117" t="s">
        <v>7</v>
      </c>
      <c r="G564" s="168"/>
      <c r="H564" s="195"/>
      <c r="I564" s="240"/>
    </row>
    <row r="565" spans="1:9" x14ac:dyDescent="0.25">
      <c r="A565" s="161"/>
      <c r="B565" s="161"/>
      <c r="C565" s="199"/>
      <c r="D565" s="36"/>
      <c r="E565" s="118">
        <f>SUM(E561)</f>
        <v>471</v>
      </c>
      <c r="F565" s="117" t="s">
        <v>1</v>
      </c>
      <c r="G565" s="167"/>
      <c r="H565" s="188"/>
      <c r="I565" s="241"/>
    </row>
    <row r="566" spans="1:9" ht="15" customHeight="1" x14ac:dyDescent="0.25">
      <c r="A566" s="272" t="s">
        <v>366</v>
      </c>
      <c r="B566" s="273"/>
      <c r="C566" s="273"/>
      <c r="D566" s="273"/>
      <c r="E566" s="273"/>
      <c r="F566" s="273"/>
      <c r="G566" s="273"/>
      <c r="H566" s="273"/>
      <c r="I566" s="274"/>
    </row>
    <row r="567" spans="1:9" ht="22.5" x14ac:dyDescent="0.25">
      <c r="A567" s="157">
        <v>240</v>
      </c>
      <c r="B567" s="191" t="s">
        <v>368</v>
      </c>
      <c r="C567" s="175">
        <v>3.218</v>
      </c>
      <c r="D567" s="73">
        <v>814</v>
      </c>
      <c r="E567" s="110">
        <v>254</v>
      </c>
      <c r="F567" s="111" t="s">
        <v>23</v>
      </c>
      <c r="G567" s="74" t="s">
        <v>274</v>
      </c>
      <c r="H567" s="75" t="s">
        <v>271</v>
      </c>
      <c r="I567" s="30" t="s">
        <v>810</v>
      </c>
    </row>
    <row r="568" spans="1:9" ht="22.5" x14ac:dyDescent="0.25">
      <c r="A568" s="159"/>
      <c r="B568" s="192"/>
      <c r="C568" s="176"/>
      <c r="D568" s="73">
        <v>814</v>
      </c>
      <c r="E568" s="110">
        <v>560</v>
      </c>
      <c r="F568" s="111" t="s">
        <v>7</v>
      </c>
      <c r="G568" s="74" t="s">
        <v>274</v>
      </c>
      <c r="H568" s="75" t="s">
        <v>271</v>
      </c>
      <c r="I568" s="30" t="s">
        <v>810</v>
      </c>
    </row>
    <row r="569" spans="1:9" ht="22.5" x14ac:dyDescent="0.25">
      <c r="A569" s="150">
        <v>241</v>
      </c>
      <c r="B569" s="44" t="s">
        <v>369</v>
      </c>
      <c r="C569" s="56">
        <v>2.2040000000000002</v>
      </c>
      <c r="D569" s="73">
        <v>581</v>
      </c>
      <c r="E569" s="110">
        <v>581</v>
      </c>
      <c r="F569" s="111" t="s">
        <v>1</v>
      </c>
      <c r="G569" s="74" t="s">
        <v>274</v>
      </c>
      <c r="H569" s="75" t="s">
        <v>271</v>
      </c>
      <c r="I569" s="30" t="s">
        <v>811</v>
      </c>
    </row>
    <row r="570" spans="1:9" ht="22.5" x14ac:dyDescent="0.25">
      <c r="A570" s="150">
        <v>242</v>
      </c>
      <c r="B570" s="44" t="s">
        <v>370</v>
      </c>
      <c r="C570" s="56">
        <v>3</v>
      </c>
      <c r="D570" s="73">
        <v>750</v>
      </c>
      <c r="E570" s="110">
        <v>750</v>
      </c>
      <c r="F570" s="111" t="s">
        <v>1</v>
      </c>
      <c r="G570" s="74" t="s">
        <v>274</v>
      </c>
      <c r="H570" s="75" t="s">
        <v>271</v>
      </c>
      <c r="I570" s="30" t="s">
        <v>812</v>
      </c>
    </row>
    <row r="571" spans="1:9" ht="22.5" x14ac:dyDescent="0.25">
      <c r="A571" s="150">
        <v>243</v>
      </c>
      <c r="B571" s="44" t="s">
        <v>75</v>
      </c>
      <c r="C571" s="56">
        <v>3.3079999999999998</v>
      </c>
      <c r="D571" s="73">
        <v>827</v>
      </c>
      <c r="E571" s="110">
        <v>827</v>
      </c>
      <c r="F571" s="111" t="s">
        <v>1</v>
      </c>
      <c r="G571" s="74" t="s">
        <v>274</v>
      </c>
      <c r="H571" s="75" t="s">
        <v>271</v>
      </c>
      <c r="I571" s="30" t="s">
        <v>813</v>
      </c>
    </row>
    <row r="572" spans="1:9" ht="22.5" x14ac:dyDescent="0.25">
      <c r="A572" s="150">
        <v>244</v>
      </c>
      <c r="B572" s="44" t="s">
        <v>371</v>
      </c>
      <c r="C572" s="56">
        <v>2.1840000000000002</v>
      </c>
      <c r="D572" s="73">
        <v>531</v>
      </c>
      <c r="E572" s="110">
        <v>531</v>
      </c>
      <c r="F572" s="111" t="s">
        <v>1</v>
      </c>
      <c r="G572" s="74" t="s">
        <v>274</v>
      </c>
      <c r="H572" s="75" t="s">
        <v>271</v>
      </c>
      <c r="I572" s="30" t="s">
        <v>814</v>
      </c>
    </row>
    <row r="573" spans="1:9" ht="22.5" x14ac:dyDescent="0.25">
      <c r="A573" s="150">
        <v>245</v>
      </c>
      <c r="B573" s="44" t="s">
        <v>53</v>
      </c>
      <c r="C573" s="56">
        <v>3.609</v>
      </c>
      <c r="D573" s="73">
        <v>802</v>
      </c>
      <c r="E573" s="110">
        <v>802</v>
      </c>
      <c r="F573" s="111" t="s">
        <v>7</v>
      </c>
      <c r="G573" s="74" t="s">
        <v>274</v>
      </c>
      <c r="H573" s="75" t="s">
        <v>271</v>
      </c>
      <c r="I573" s="30" t="s">
        <v>815</v>
      </c>
    </row>
    <row r="574" spans="1:9" ht="22.5" x14ac:dyDescent="0.25">
      <c r="A574" s="150">
        <v>246</v>
      </c>
      <c r="B574" s="44" t="s">
        <v>65</v>
      </c>
      <c r="C574" s="56">
        <v>3</v>
      </c>
      <c r="D574" s="73">
        <v>750</v>
      </c>
      <c r="E574" s="110">
        <v>750</v>
      </c>
      <c r="F574" s="111" t="s">
        <v>7</v>
      </c>
      <c r="G574" s="74" t="s">
        <v>274</v>
      </c>
      <c r="H574" s="75" t="s">
        <v>271</v>
      </c>
      <c r="I574" s="30" t="s">
        <v>816</v>
      </c>
    </row>
    <row r="575" spans="1:9" ht="22.5" x14ac:dyDescent="0.25">
      <c r="A575" s="150">
        <v>247</v>
      </c>
      <c r="B575" s="44" t="s">
        <v>372</v>
      </c>
      <c r="C575" s="56">
        <v>1.0069999999999999</v>
      </c>
      <c r="D575" s="73">
        <v>296</v>
      </c>
      <c r="E575" s="110">
        <v>296</v>
      </c>
      <c r="F575" s="111" t="s">
        <v>7</v>
      </c>
      <c r="G575" s="74" t="s">
        <v>274</v>
      </c>
      <c r="H575" s="75" t="s">
        <v>271</v>
      </c>
      <c r="I575" s="30" t="s">
        <v>817</v>
      </c>
    </row>
    <row r="576" spans="1:9" ht="22.5" x14ac:dyDescent="0.25">
      <c r="A576" s="157">
        <v>248</v>
      </c>
      <c r="B576" s="191" t="s">
        <v>373</v>
      </c>
      <c r="C576" s="175">
        <v>0.61199999999999999</v>
      </c>
      <c r="D576" s="105">
        <v>213</v>
      </c>
      <c r="E576" s="110">
        <v>158</v>
      </c>
      <c r="F576" s="111" t="s">
        <v>7</v>
      </c>
      <c r="G576" s="107" t="s">
        <v>274</v>
      </c>
      <c r="H576" s="75" t="s">
        <v>271</v>
      </c>
      <c r="I576" s="30" t="s">
        <v>818</v>
      </c>
    </row>
    <row r="577" spans="1:9" ht="22.5" x14ac:dyDescent="0.25">
      <c r="A577" s="159"/>
      <c r="B577" s="192"/>
      <c r="C577" s="176"/>
      <c r="D577" s="73">
        <v>213</v>
      </c>
      <c r="E577" s="110">
        <v>55</v>
      </c>
      <c r="F577" s="111" t="s">
        <v>1</v>
      </c>
      <c r="G577" s="74" t="s">
        <v>274</v>
      </c>
      <c r="H577" s="75" t="s">
        <v>271</v>
      </c>
      <c r="I577" s="30" t="s">
        <v>818</v>
      </c>
    </row>
    <row r="578" spans="1:9" ht="22.5" x14ac:dyDescent="0.25">
      <c r="A578" s="150">
        <v>249</v>
      </c>
      <c r="B578" s="44" t="s">
        <v>374</v>
      </c>
      <c r="C578" s="56">
        <v>1.5149999999999999</v>
      </c>
      <c r="D578" s="73">
        <v>505</v>
      </c>
      <c r="E578" s="110">
        <v>505</v>
      </c>
      <c r="F578" s="111" t="s">
        <v>7</v>
      </c>
      <c r="G578" s="74" t="s">
        <v>274</v>
      </c>
      <c r="H578" s="75" t="s">
        <v>271</v>
      </c>
      <c r="I578" s="30" t="s">
        <v>819</v>
      </c>
    </row>
    <row r="579" spans="1:9" ht="22.5" x14ac:dyDescent="0.25">
      <c r="A579" s="157">
        <v>250</v>
      </c>
      <c r="B579" s="191" t="s">
        <v>195</v>
      </c>
      <c r="C579" s="175">
        <v>3.44</v>
      </c>
      <c r="D579" s="105">
        <v>861</v>
      </c>
      <c r="E579" s="110">
        <v>63</v>
      </c>
      <c r="F579" s="111" t="s">
        <v>7</v>
      </c>
      <c r="G579" s="107" t="s">
        <v>274</v>
      </c>
      <c r="H579" s="75" t="s">
        <v>271</v>
      </c>
      <c r="I579" s="30" t="s">
        <v>820</v>
      </c>
    </row>
    <row r="580" spans="1:9" ht="22.5" x14ac:dyDescent="0.25">
      <c r="A580" s="159"/>
      <c r="B580" s="192"/>
      <c r="C580" s="176"/>
      <c r="D580" s="73">
        <v>861</v>
      </c>
      <c r="E580" s="110">
        <v>798</v>
      </c>
      <c r="F580" s="111" t="s">
        <v>1</v>
      </c>
      <c r="G580" s="74" t="s">
        <v>274</v>
      </c>
      <c r="H580" s="75" t="s">
        <v>271</v>
      </c>
      <c r="I580" s="30" t="s">
        <v>820</v>
      </c>
    </row>
    <row r="581" spans="1:9" ht="22.5" x14ac:dyDescent="0.25">
      <c r="A581" s="150">
        <v>251</v>
      </c>
      <c r="B581" s="44" t="s">
        <v>184</v>
      </c>
      <c r="C581" s="56">
        <v>5.5970000000000004</v>
      </c>
      <c r="D581" s="73">
        <v>963</v>
      </c>
      <c r="E581" s="110">
        <v>963</v>
      </c>
      <c r="F581" s="111" t="s">
        <v>7</v>
      </c>
      <c r="G581" s="74" t="s">
        <v>288</v>
      </c>
      <c r="H581" s="75" t="s">
        <v>271</v>
      </c>
      <c r="I581" s="30" t="s">
        <v>821</v>
      </c>
    </row>
    <row r="582" spans="1:9" s="15" customFormat="1" ht="22.5" x14ac:dyDescent="0.25">
      <c r="A582" s="150">
        <v>252</v>
      </c>
      <c r="B582" s="44" t="s">
        <v>60</v>
      </c>
      <c r="C582" s="56">
        <v>2.8</v>
      </c>
      <c r="D582" s="73">
        <v>505</v>
      </c>
      <c r="E582" s="110">
        <v>800</v>
      </c>
      <c r="F582" s="111" t="s">
        <v>1</v>
      </c>
      <c r="G582" s="74" t="s">
        <v>274</v>
      </c>
      <c r="H582" s="75" t="s">
        <v>271</v>
      </c>
      <c r="I582" s="30"/>
    </row>
    <row r="583" spans="1:9" s="15" customFormat="1" ht="33.75" x14ac:dyDescent="0.25">
      <c r="A583" s="150">
        <v>253</v>
      </c>
      <c r="B583" s="44" t="s">
        <v>1015</v>
      </c>
      <c r="C583" s="56">
        <v>2.8</v>
      </c>
      <c r="D583" s="73">
        <v>505</v>
      </c>
      <c r="E583" s="110">
        <v>3000</v>
      </c>
      <c r="F583" s="111" t="s">
        <v>1</v>
      </c>
      <c r="G583" s="74" t="s">
        <v>274</v>
      </c>
      <c r="H583" s="75" t="s">
        <v>271</v>
      </c>
      <c r="I583" s="30"/>
    </row>
    <row r="584" spans="1:9" ht="15" customHeight="1" x14ac:dyDescent="0.25">
      <c r="A584" s="161" t="s">
        <v>18</v>
      </c>
      <c r="B584" s="161"/>
      <c r="C584" s="199">
        <f>SUM(C567:C583)</f>
        <v>38.293999999999997</v>
      </c>
      <c r="D584" s="35"/>
      <c r="E584" s="22">
        <f>SUM(E567)</f>
        <v>254</v>
      </c>
      <c r="F584" s="117" t="s">
        <v>23</v>
      </c>
      <c r="G584" s="389" t="s">
        <v>271</v>
      </c>
      <c r="H584" s="390"/>
      <c r="I584" s="239"/>
    </row>
    <row r="585" spans="1:9" x14ac:dyDescent="0.25">
      <c r="A585" s="161"/>
      <c r="B585" s="161"/>
      <c r="C585" s="199"/>
      <c r="D585" s="37"/>
      <c r="E585" s="22">
        <f>SUM(E581,E579,E578,E576,E575,E574,E573,E568)</f>
        <v>4097</v>
      </c>
      <c r="F585" s="117" t="s">
        <v>7</v>
      </c>
      <c r="G585" s="391"/>
      <c r="H585" s="392"/>
      <c r="I585" s="240"/>
    </row>
    <row r="586" spans="1:9" x14ac:dyDescent="0.25">
      <c r="A586" s="161"/>
      <c r="B586" s="161"/>
      <c r="C586" s="199"/>
      <c r="D586" s="36"/>
      <c r="E586" s="22">
        <f>SUM(E583,E582,E580,E577,E572,E571,E570,E569)</f>
        <v>7342</v>
      </c>
      <c r="F586" s="117" t="s">
        <v>1</v>
      </c>
      <c r="G586" s="393"/>
      <c r="H586" s="394"/>
      <c r="I586" s="241"/>
    </row>
    <row r="587" spans="1:9" ht="32.25" customHeight="1" x14ac:dyDescent="0.25">
      <c r="A587" s="215" t="s">
        <v>246</v>
      </c>
      <c r="B587" s="216"/>
      <c r="C587" s="358">
        <f>SUM(C523,C537,C547,C563,C584)</f>
        <v>162.93299999999999</v>
      </c>
      <c r="D587" s="39"/>
      <c r="E587" s="119">
        <f>SUM(E563,E548,E523,E584,E539)</f>
        <v>9449</v>
      </c>
      <c r="F587" s="117" t="s">
        <v>23</v>
      </c>
      <c r="G587" s="221">
        <f>SUM(E587,E588,E589)</f>
        <v>45294</v>
      </c>
      <c r="H587" s="222"/>
      <c r="I587" s="239"/>
    </row>
    <row r="588" spans="1:9" ht="15.75" x14ac:dyDescent="0.25">
      <c r="A588" s="217"/>
      <c r="B588" s="218"/>
      <c r="C588" s="358"/>
      <c r="D588" s="40"/>
      <c r="E588" s="119">
        <f>SUM(E564,E549,E538,E585,E524)</f>
        <v>15813</v>
      </c>
      <c r="F588" s="117" t="s">
        <v>7</v>
      </c>
      <c r="G588" s="223"/>
      <c r="H588" s="224"/>
      <c r="I588" s="240"/>
    </row>
    <row r="589" spans="1:9" ht="29.25" customHeight="1" x14ac:dyDescent="0.25">
      <c r="A589" s="219"/>
      <c r="B589" s="220"/>
      <c r="C589" s="358"/>
      <c r="D589" s="62"/>
      <c r="E589" s="119">
        <f>SUM(E586,E565,E547,E537,E525,)</f>
        <v>20032</v>
      </c>
      <c r="F589" s="117" t="s">
        <v>1</v>
      </c>
      <c r="G589" s="225"/>
      <c r="H589" s="226"/>
      <c r="I589" s="241"/>
    </row>
    <row r="590" spans="1:9" ht="18" customHeight="1" x14ac:dyDescent="0.25">
      <c r="A590" s="277" t="s">
        <v>249</v>
      </c>
      <c r="B590" s="278"/>
      <c r="C590" s="278"/>
      <c r="D590" s="278"/>
      <c r="E590" s="278"/>
      <c r="F590" s="278"/>
      <c r="G590" s="278"/>
      <c r="H590" s="279"/>
      <c r="I590" s="31"/>
    </row>
    <row r="591" spans="1:9" ht="15" customHeight="1" x14ac:dyDescent="0.25">
      <c r="A591" s="228" t="s">
        <v>119</v>
      </c>
      <c r="B591" s="229"/>
      <c r="C591" s="229"/>
      <c r="D591" s="229"/>
      <c r="E591" s="229"/>
      <c r="F591" s="229"/>
      <c r="G591" s="229"/>
      <c r="H591" s="229"/>
      <c r="I591" s="230"/>
    </row>
    <row r="592" spans="1:9" x14ac:dyDescent="0.25">
      <c r="A592" s="169">
        <v>254</v>
      </c>
      <c r="B592" s="169" t="s">
        <v>37</v>
      </c>
      <c r="C592" s="175">
        <v>2.4580000000000002</v>
      </c>
      <c r="D592" s="247" t="s">
        <v>938</v>
      </c>
      <c r="E592" s="174">
        <v>552</v>
      </c>
      <c r="F592" s="169" t="s">
        <v>7</v>
      </c>
      <c r="G592" s="189" t="s">
        <v>274</v>
      </c>
      <c r="H592" s="237" t="s">
        <v>271</v>
      </c>
      <c r="I592" s="155" t="s">
        <v>822</v>
      </c>
    </row>
    <row r="593" spans="1:9" x14ac:dyDescent="0.25">
      <c r="A593" s="169"/>
      <c r="B593" s="169"/>
      <c r="C593" s="176"/>
      <c r="D593" s="249"/>
      <c r="E593" s="174"/>
      <c r="F593" s="169"/>
      <c r="G593" s="190"/>
      <c r="H593" s="238"/>
      <c r="I593" s="156"/>
    </row>
    <row r="594" spans="1:9" ht="15" customHeight="1" x14ac:dyDescent="0.25">
      <c r="A594" s="272" t="s">
        <v>18</v>
      </c>
      <c r="B594" s="273"/>
      <c r="C594" s="48">
        <f>SUM(C592)</f>
        <v>2.4580000000000002</v>
      </c>
      <c r="D594" s="68"/>
      <c r="E594" s="118">
        <f>SUM(E592)</f>
        <v>552</v>
      </c>
      <c r="F594" s="121" t="s">
        <v>7</v>
      </c>
      <c r="G594" s="200" t="s">
        <v>271</v>
      </c>
      <c r="H594" s="339"/>
      <c r="I594" s="31"/>
    </row>
    <row r="595" spans="1:9" ht="15" customHeight="1" x14ac:dyDescent="0.25">
      <c r="A595" s="272" t="s">
        <v>120</v>
      </c>
      <c r="B595" s="273"/>
      <c r="C595" s="273"/>
      <c r="D595" s="273"/>
      <c r="E595" s="273"/>
      <c r="F595" s="273"/>
      <c r="G595" s="273"/>
      <c r="H595" s="274"/>
      <c r="I595" s="31"/>
    </row>
    <row r="596" spans="1:9" x14ac:dyDescent="0.25">
      <c r="A596" s="169">
        <v>255</v>
      </c>
      <c r="B596" s="169" t="s">
        <v>41</v>
      </c>
      <c r="C596" s="173">
        <v>13.55</v>
      </c>
      <c r="D596" s="74">
        <v>197</v>
      </c>
      <c r="E596" s="213">
        <v>3177</v>
      </c>
      <c r="F596" s="157" t="s">
        <v>7</v>
      </c>
      <c r="G596" s="189" t="s">
        <v>274</v>
      </c>
      <c r="H596" s="338" t="s">
        <v>271</v>
      </c>
      <c r="I596" s="155" t="s">
        <v>823</v>
      </c>
    </row>
    <row r="597" spans="1:9" x14ac:dyDescent="0.25">
      <c r="A597" s="169"/>
      <c r="B597" s="169"/>
      <c r="C597" s="173"/>
      <c r="D597" s="74">
        <v>121</v>
      </c>
      <c r="E597" s="244"/>
      <c r="F597" s="158"/>
      <c r="G597" s="245"/>
      <c r="H597" s="246"/>
      <c r="I597" s="181"/>
    </row>
    <row r="598" spans="1:9" x14ac:dyDescent="0.25">
      <c r="A598" s="169"/>
      <c r="B598" s="169"/>
      <c r="C598" s="173"/>
      <c r="D598" s="74">
        <v>2717</v>
      </c>
      <c r="E598" s="244"/>
      <c r="F598" s="158"/>
      <c r="G598" s="245"/>
      <c r="H598" s="246"/>
      <c r="I598" s="181"/>
    </row>
    <row r="599" spans="1:9" x14ac:dyDescent="0.25">
      <c r="A599" s="169"/>
      <c r="B599" s="169"/>
      <c r="C599" s="173"/>
      <c r="D599" s="74">
        <v>142</v>
      </c>
      <c r="E599" s="214"/>
      <c r="F599" s="159"/>
      <c r="G599" s="190"/>
      <c r="H599" s="238"/>
      <c r="I599" s="156"/>
    </row>
    <row r="600" spans="1:9" ht="15" customHeight="1" x14ac:dyDescent="0.25">
      <c r="A600" s="169">
        <v>256</v>
      </c>
      <c r="B600" s="169" t="s">
        <v>121</v>
      </c>
      <c r="C600" s="173">
        <v>0.72299999999999998</v>
      </c>
      <c r="D600" s="265">
        <v>241</v>
      </c>
      <c r="E600" s="174">
        <v>241</v>
      </c>
      <c r="F600" s="169" t="s">
        <v>1</v>
      </c>
      <c r="G600" s="189" t="s">
        <v>274</v>
      </c>
      <c r="H600" s="237" t="s">
        <v>271</v>
      </c>
      <c r="I600" s="155" t="s">
        <v>824</v>
      </c>
    </row>
    <row r="601" spans="1:9" x14ac:dyDescent="0.25">
      <c r="A601" s="169"/>
      <c r="B601" s="169"/>
      <c r="C601" s="173"/>
      <c r="D601" s="266"/>
      <c r="E601" s="174"/>
      <c r="F601" s="169"/>
      <c r="G601" s="190"/>
      <c r="H601" s="238"/>
      <c r="I601" s="156"/>
    </row>
    <row r="602" spans="1:9" x14ac:dyDescent="0.25">
      <c r="A602" s="169">
        <v>257</v>
      </c>
      <c r="B602" s="169" t="s">
        <v>131</v>
      </c>
      <c r="C602" s="173">
        <v>2.109</v>
      </c>
      <c r="D602" s="265">
        <v>703</v>
      </c>
      <c r="E602" s="174">
        <v>703</v>
      </c>
      <c r="F602" s="169" t="s">
        <v>1</v>
      </c>
      <c r="G602" s="189" t="s">
        <v>274</v>
      </c>
      <c r="H602" s="237" t="s">
        <v>271</v>
      </c>
      <c r="I602" s="155" t="s">
        <v>825</v>
      </c>
    </row>
    <row r="603" spans="1:9" x14ac:dyDescent="0.25">
      <c r="A603" s="169"/>
      <c r="B603" s="169"/>
      <c r="C603" s="173"/>
      <c r="D603" s="266"/>
      <c r="E603" s="174"/>
      <c r="F603" s="169"/>
      <c r="G603" s="190"/>
      <c r="H603" s="238"/>
      <c r="I603" s="156"/>
    </row>
    <row r="604" spans="1:9" x14ac:dyDescent="0.25">
      <c r="A604" s="169">
        <v>258</v>
      </c>
      <c r="B604" s="169" t="s">
        <v>389</v>
      </c>
      <c r="C604" s="173">
        <v>3.5640000000000001</v>
      </c>
      <c r="D604" s="265">
        <v>898</v>
      </c>
      <c r="E604" s="174">
        <v>898</v>
      </c>
      <c r="F604" s="169" t="s">
        <v>1</v>
      </c>
      <c r="G604" s="189" t="s">
        <v>274</v>
      </c>
      <c r="H604" s="237" t="s">
        <v>271</v>
      </c>
      <c r="I604" s="155" t="s">
        <v>826</v>
      </c>
    </row>
    <row r="605" spans="1:9" x14ac:dyDescent="0.25">
      <c r="A605" s="169"/>
      <c r="B605" s="169"/>
      <c r="C605" s="173"/>
      <c r="D605" s="266"/>
      <c r="E605" s="174"/>
      <c r="F605" s="169"/>
      <c r="G605" s="190"/>
      <c r="H605" s="238"/>
      <c r="I605" s="156"/>
    </row>
    <row r="606" spans="1:9" s="5" customFormat="1" x14ac:dyDescent="0.25">
      <c r="A606" s="169">
        <v>259</v>
      </c>
      <c r="B606" s="169" t="s">
        <v>390</v>
      </c>
      <c r="C606" s="175">
        <v>1.7130000000000001</v>
      </c>
      <c r="D606" s="265">
        <v>590</v>
      </c>
      <c r="E606" s="174">
        <v>590</v>
      </c>
      <c r="F606" s="169" t="s">
        <v>1</v>
      </c>
      <c r="G606" s="189" t="s">
        <v>274</v>
      </c>
      <c r="H606" s="237" t="s">
        <v>271</v>
      </c>
      <c r="I606" s="155" t="s">
        <v>827</v>
      </c>
    </row>
    <row r="607" spans="1:9" s="5" customFormat="1" x14ac:dyDescent="0.25">
      <c r="A607" s="169"/>
      <c r="B607" s="169"/>
      <c r="C607" s="176"/>
      <c r="D607" s="266"/>
      <c r="E607" s="174"/>
      <c r="F607" s="169"/>
      <c r="G607" s="190"/>
      <c r="H607" s="238"/>
      <c r="I607" s="156"/>
    </row>
    <row r="608" spans="1:9" ht="15" customHeight="1" x14ac:dyDescent="0.25">
      <c r="A608" s="169">
        <v>260</v>
      </c>
      <c r="B608" s="169" t="s">
        <v>9</v>
      </c>
      <c r="C608" s="173">
        <v>1.3140000000000001</v>
      </c>
      <c r="D608" s="265">
        <v>438</v>
      </c>
      <c r="E608" s="174">
        <v>438</v>
      </c>
      <c r="F608" s="169" t="s">
        <v>1</v>
      </c>
      <c r="G608" s="189" t="s">
        <v>274</v>
      </c>
      <c r="H608" s="237" t="s">
        <v>271</v>
      </c>
      <c r="I608" s="155" t="s">
        <v>828</v>
      </c>
    </row>
    <row r="609" spans="1:9" x14ac:dyDescent="0.25">
      <c r="A609" s="169"/>
      <c r="B609" s="169"/>
      <c r="C609" s="173"/>
      <c r="D609" s="266"/>
      <c r="E609" s="174"/>
      <c r="F609" s="169"/>
      <c r="G609" s="190"/>
      <c r="H609" s="238"/>
      <c r="I609" s="156"/>
    </row>
    <row r="610" spans="1:9" x14ac:dyDescent="0.25">
      <c r="A610" s="157">
        <v>261</v>
      </c>
      <c r="B610" s="157" t="s">
        <v>110</v>
      </c>
      <c r="C610" s="173">
        <v>2.41</v>
      </c>
      <c r="D610" s="74">
        <v>205</v>
      </c>
      <c r="E610" s="213">
        <v>792</v>
      </c>
      <c r="F610" s="157" t="s">
        <v>1</v>
      </c>
      <c r="G610" s="189" t="s">
        <v>274</v>
      </c>
      <c r="H610" s="338" t="s">
        <v>271</v>
      </c>
      <c r="I610" s="155" t="s">
        <v>829</v>
      </c>
    </row>
    <row r="611" spans="1:9" ht="15" customHeight="1" x14ac:dyDescent="0.25">
      <c r="A611" s="158"/>
      <c r="B611" s="158"/>
      <c r="C611" s="173"/>
      <c r="D611" s="74">
        <v>302</v>
      </c>
      <c r="E611" s="244"/>
      <c r="F611" s="158"/>
      <c r="G611" s="245"/>
      <c r="H611" s="246"/>
      <c r="I611" s="181"/>
    </row>
    <row r="612" spans="1:9" x14ac:dyDescent="0.25">
      <c r="A612" s="159"/>
      <c r="B612" s="159"/>
      <c r="C612" s="173"/>
      <c r="D612" s="74">
        <v>285</v>
      </c>
      <c r="E612" s="214"/>
      <c r="F612" s="159"/>
      <c r="G612" s="190"/>
      <c r="H612" s="238"/>
      <c r="I612" s="156"/>
    </row>
    <row r="613" spans="1:9" x14ac:dyDescent="0.25">
      <c r="A613" s="157">
        <v>262</v>
      </c>
      <c r="B613" s="157" t="s">
        <v>122</v>
      </c>
      <c r="C613" s="173">
        <v>3.5910000000000002</v>
      </c>
      <c r="D613" s="265">
        <v>960</v>
      </c>
      <c r="E613" s="213">
        <v>960</v>
      </c>
      <c r="F613" s="157" t="s">
        <v>1</v>
      </c>
      <c r="G613" s="189" t="s">
        <v>274</v>
      </c>
      <c r="H613" s="338" t="s">
        <v>271</v>
      </c>
      <c r="I613" s="155" t="s">
        <v>830</v>
      </c>
    </row>
    <row r="614" spans="1:9" x14ac:dyDescent="0.25">
      <c r="A614" s="158"/>
      <c r="B614" s="158"/>
      <c r="C614" s="173"/>
      <c r="D614" s="310"/>
      <c r="E614" s="244"/>
      <c r="F614" s="158"/>
      <c r="G614" s="245"/>
      <c r="H614" s="246"/>
      <c r="I614" s="181"/>
    </row>
    <row r="615" spans="1:9" x14ac:dyDescent="0.25">
      <c r="A615" s="158"/>
      <c r="B615" s="158"/>
      <c r="C615" s="173"/>
      <c r="D615" s="310"/>
      <c r="E615" s="244"/>
      <c r="F615" s="158"/>
      <c r="G615" s="245"/>
      <c r="H615" s="246"/>
      <c r="I615" s="181"/>
    </row>
    <row r="616" spans="1:9" ht="15" customHeight="1" x14ac:dyDescent="0.25">
      <c r="A616" s="158"/>
      <c r="B616" s="158"/>
      <c r="C616" s="173"/>
      <c r="D616" s="310"/>
      <c r="E616" s="244"/>
      <c r="F616" s="158"/>
      <c r="G616" s="245"/>
      <c r="H616" s="246"/>
      <c r="I616" s="181"/>
    </row>
    <row r="617" spans="1:9" x14ac:dyDescent="0.25">
      <c r="A617" s="159"/>
      <c r="B617" s="159"/>
      <c r="C617" s="173"/>
      <c r="D617" s="266"/>
      <c r="E617" s="214"/>
      <c r="F617" s="159"/>
      <c r="G617" s="190"/>
      <c r="H617" s="238"/>
      <c r="I617" s="156"/>
    </row>
    <row r="618" spans="1:9" s="5" customFormat="1" ht="15" customHeight="1" x14ac:dyDescent="0.25">
      <c r="A618" s="169">
        <v>263</v>
      </c>
      <c r="B618" s="169" t="s">
        <v>6</v>
      </c>
      <c r="C618" s="173">
        <v>2.2709999999999999</v>
      </c>
      <c r="D618" s="265">
        <v>717</v>
      </c>
      <c r="E618" s="174">
        <v>717</v>
      </c>
      <c r="F618" s="169" t="s">
        <v>1</v>
      </c>
      <c r="G618" s="189" t="s">
        <v>274</v>
      </c>
      <c r="H618" s="237" t="s">
        <v>271</v>
      </c>
      <c r="I618" s="155" t="s">
        <v>831</v>
      </c>
    </row>
    <row r="619" spans="1:9" s="5" customFormat="1" x14ac:dyDescent="0.25">
      <c r="A619" s="169"/>
      <c r="B619" s="169"/>
      <c r="C619" s="173"/>
      <c r="D619" s="310"/>
      <c r="E619" s="174"/>
      <c r="F619" s="169"/>
      <c r="G619" s="190"/>
      <c r="H619" s="238"/>
      <c r="I619" s="156"/>
    </row>
    <row r="620" spans="1:9" ht="15" customHeight="1" x14ac:dyDescent="0.25">
      <c r="A620" s="169">
        <v>264</v>
      </c>
      <c r="B620" s="169" t="s">
        <v>66</v>
      </c>
      <c r="C620" s="173">
        <v>3.4710000000000001</v>
      </c>
      <c r="D620" s="265">
        <v>793</v>
      </c>
      <c r="E620" s="110">
        <v>219</v>
      </c>
      <c r="F620" s="115" t="s">
        <v>1</v>
      </c>
      <c r="G620" s="189" t="s">
        <v>274</v>
      </c>
      <c r="H620" s="237" t="s">
        <v>271</v>
      </c>
      <c r="I620" s="155" t="s">
        <v>832</v>
      </c>
    </row>
    <row r="621" spans="1:9" x14ac:dyDescent="0.25">
      <c r="A621" s="169"/>
      <c r="B621" s="169"/>
      <c r="C621" s="173"/>
      <c r="D621" s="310"/>
      <c r="E621" s="110">
        <v>419</v>
      </c>
      <c r="F621" s="115" t="s">
        <v>7</v>
      </c>
      <c r="G621" s="245"/>
      <c r="H621" s="280"/>
      <c r="I621" s="181"/>
    </row>
    <row r="622" spans="1:9" x14ac:dyDescent="0.25">
      <c r="A622" s="169"/>
      <c r="B622" s="169"/>
      <c r="C622" s="173"/>
      <c r="D622" s="266"/>
      <c r="E622" s="110">
        <v>155</v>
      </c>
      <c r="F622" s="115" t="s">
        <v>23</v>
      </c>
      <c r="G622" s="190"/>
      <c r="H622" s="238"/>
      <c r="I622" s="156"/>
    </row>
    <row r="623" spans="1:9" x14ac:dyDescent="0.25">
      <c r="A623" s="157">
        <v>265</v>
      </c>
      <c r="B623" s="157" t="s">
        <v>320</v>
      </c>
      <c r="C623" s="173">
        <v>44.805</v>
      </c>
      <c r="D623" s="265">
        <v>8653</v>
      </c>
      <c r="E623" s="213">
        <v>8653</v>
      </c>
      <c r="F623" s="157" t="s">
        <v>1</v>
      </c>
      <c r="G623" s="157" t="s">
        <v>288</v>
      </c>
      <c r="H623" s="67" t="s">
        <v>321</v>
      </c>
      <c r="I623" s="155" t="s">
        <v>833</v>
      </c>
    </row>
    <row r="624" spans="1:9" x14ac:dyDescent="0.25">
      <c r="A624" s="158"/>
      <c r="B624" s="158"/>
      <c r="C624" s="173"/>
      <c r="D624" s="310"/>
      <c r="E624" s="244"/>
      <c r="F624" s="158"/>
      <c r="G624" s="158"/>
      <c r="H624" s="67" t="s">
        <v>322</v>
      </c>
      <c r="I624" s="181"/>
    </row>
    <row r="625" spans="1:9" x14ac:dyDescent="0.25">
      <c r="A625" s="158"/>
      <c r="B625" s="158"/>
      <c r="C625" s="173"/>
      <c r="D625" s="310"/>
      <c r="E625" s="244"/>
      <c r="F625" s="158"/>
      <c r="G625" s="158"/>
      <c r="H625" s="67" t="s">
        <v>323</v>
      </c>
      <c r="I625" s="181"/>
    </row>
    <row r="626" spans="1:9" x14ac:dyDescent="0.25">
      <c r="A626" s="158"/>
      <c r="B626" s="158"/>
      <c r="C626" s="173"/>
      <c r="D626" s="310"/>
      <c r="E626" s="244"/>
      <c r="F626" s="158"/>
      <c r="G626" s="158"/>
      <c r="H626" s="67" t="s">
        <v>324</v>
      </c>
      <c r="I626" s="181"/>
    </row>
    <row r="627" spans="1:9" x14ac:dyDescent="0.25">
      <c r="A627" s="158"/>
      <c r="B627" s="158"/>
      <c r="C627" s="173"/>
      <c r="D627" s="310"/>
      <c r="E627" s="244"/>
      <c r="F627" s="158"/>
      <c r="G627" s="158"/>
      <c r="H627" s="67" t="s">
        <v>325</v>
      </c>
      <c r="I627" s="181"/>
    </row>
    <row r="628" spans="1:9" x14ac:dyDescent="0.25">
      <c r="A628" s="158"/>
      <c r="B628" s="158"/>
      <c r="C628" s="173"/>
      <c r="D628" s="310"/>
      <c r="E628" s="244"/>
      <c r="F628" s="158"/>
      <c r="G628" s="158"/>
      <c r="H628" s="67" t="s">
        <v>326</v>
      </c>
      <c r="I628" s="181"/>
    </row>
    <row r="629" spans="1:9" ht="16.5" customHeight="1" x14ac:dyDescent="0.25">
      <c r="A629" s="158"/>
      <c r="B629" s="158"/>
      <c r="C629" s="173"/>
      <c r="D629" s="266"/>
      <c r="E629" s="214"/>
      <c r="F629" s="159"/>
      <c r="G629" s="158"/>
      <c r="H629" s="67" t="s">
        <v>327</v>
      </c>
      <c r="I629" s="156"/>
    </row>
    <row r="630" spans="1:9" ht="27.75" customHeight="1" x14ac:dyDescent="0.25">
      <c r="A630" s="169">
        <v>266</v>
      </c>
      <c r="B630" s="169" t="s">
        <v>123</v>
      </c>
      <c r="C630" s="175">
        <v>7.915</v>
      </c>
      <c r="D630" s="265">
        <v>2065</v>
      </c>
      <c r="E630" s="174">
        <v>2065</v>
      </c>
      <c r="F630" s="169" t="s">
        <v>1</v>
      </c>
      <c r="G630" s="189" t="s">
        <v>288</v>
      </c>
      <c r="H630" s="237" t="s">
        <v>271</v>
      </c>
      <c r="I630" s="155" t="s">
        <v>834</v>
      </c>
    </row>
    <row r="631" spans="1:9" ht="22.5" customHeight="1" x14ac:dyDescent="0.25">
      <c r="A631" s="169"/>
      <c r="B631" s="169"/>
      <c r="C631" s="176"/>
      <c r="D631" s="266"/>
      <c r="E631" s="174"/>
      <c r="F631" s="169"/>
      <c r="G631" s="190"/>
      <c r="H631" s="238"/>
      <c r="I631" s="156"/>
    </row>
    <row r="632" spans="1:9" ht="27.75" customHeight="1" x14ac:dyDescent="0.25">
      <c r="A632" s="169">
        <v>267</v>
      </c>
      <c r="B632" s="169" t="s">
        <v>1017</v>
      </c>
      <c r="C632" s="175">
        <v>7.915</v>
      </c>
      <c r="D632" s="265">
        <v>2065</v>
      </c>
      <c r="E632" s="174">
        <v>800</v>
      </c>
      <c r="F632" s="169" t="s">
        <v>1</v>
      </c>
      <c r="G632" s="189" t="s">
        <v>288</v>
      </c>
      <c r="H632" s="237" t="s">
        <v>271</v>
      </c>
      <c r="I632" s="155"/>
    </row>
    <row r="633" spans="1:9" ht="22.5" customHeight="1" x14ac:dyDescent="0.25">
      <c r="A633" s="169"/>
      <c r="B633" s="169"/>
      <c r="C633" s="176"/>
      <c r="D633" s="266"/>
      <c r="E633" s="174"/>
      <c r="F633" s="169"/>
      <c r="G633" s="190"/>
      <c r="H633" s="238"/>
      <c r="I633" s="156"/>
    </row>
    <row r="634" spans="1:9" ht="15" customHeight="1" x14ac:dyDescent="0.25">
      <c r="A634" s="354" t="s">
        <v>18</v>
      </c>
      <c r="B634" s="354"/>
      <c r="C634" s="199">
        <f>SUM(C596:C633)</f>
        <v>95.351000000000028</v>
      </c>
      <c r="D634" s="76"/>
      <c r="E634" s="118">
        <f>SUM(E621,E596)</f>
        <v>3596</v>
      </c>
      <c r="F634" s="121" t="s">
        <v>7</v>
      </c>
      <c r="G634" s="381" t="s">
        <v>271</v>
      </c>
      <c r="H634" s="385"/>
      <c r="I634" s="239"/>
    </row>
    <row r="635" spans="1:9" x14ac:dyDescent="0.25">
      <c r="A635" s="354"/>
      <c r="B635" s="354"/>
      <c r="C635" s="199"/>
      <c r="D635" s="77"/>
      <c r="E635" s="118">
        <f>SUM(E632,E630,E623,E620,E618,E613,E610,E608,E606,E604,E602,E600)</f>
        <v>17076</v>
      </c>
      <c r="F635" s="121" t="s">
        <v>1</v>
      </c>
      <c r="G635" s="386"/>
      <c r="H635" s="387"/>
      <c r="I635" s="240"/>
    </row>
    <row r="636" spans="1:9" x14ac:dyDescent="0.25">
      <c r="A636" s="354"/>
      <c r="B636" s="354"/>
      <c r="C636" s="199"/>
      <c r="D636" s="77"/>
      <c r="E636" s="118">
        <f>SUM(E622)</f>
        <v>155</v>
      </c>
      <c r="F636" s="121" t="s">
        <v>23</v>
      </c>
      <c r="G636" s="383"/>
      <c r="H636" s="388"/>
      <c r="I636" s="241"/>
    </row>
    <row r="637" spans="1:9" ht="15" customHeight="1" x14ac:dyDescent="0.25">
      <c r="A637" s="272" t="s">
        <v>124</v>
      </c>
      <c r="B637" s="273"/>
      <c r="C637" s="273"/>
      <c r="D637" s="273"/>
      <c r="E637" s="273"/>
      <c r="F637" s="273"/>
      <c r="G637" s="273"/>
      <c r="H637" s="273"/>
      <c r="I637" s="274"/>
    </row>
    <row r="638" spans="1:9" x14ac:dyDescent="0.25">
      <c r="A638" s="169">
        <v>268</v>
      </c>
      <c r="B638" s="169" t="s">
        <v>25</v>
      </c>
      <c r="C638" s="173">
        <v>5.7910000000000004</v>
      </c>
      <c r="D638" s="247" t="s">
        <v>939</v>
      </c>
      <c r="E638" s="174">
        <v>1565</v>
      </c>
      <c r="F638" s="169" t="s">
        <v>7</v>
      </c>
      <c r="G638" s="189" t="s">
        <v>274</v>
      </c>
      <c r="H638" s="237" t="s">
        <v>271</v>
      </c>
      <c r="I638" s="155" t="s">
        <v>835</v>
      </c>
    </row>
    <row r="639" spans="1:9" x14ac:dyDescent="0.25">
      <c r="A639" s="169"/>
      <c r="B639" s="169"/>
      <c r="C639" s="173"/>
      <c r="D639" s="249"/>
      <c r="E639" s="174"/>
      <c r="F639" s="169"/>
      <c r="G639" s="190"/>
      <c r="H639" s="238"/>
      <c r="I639" s="156"/>
    </row>
    <row r="640" spans="1:9" ht="15" customHeight="1" x14ac:dyDescent="0.25">
      <c r="A640" s="169">
        <v>269</v>
      </c>
      <c r="B640" s="169" t="s">
        <v>71</v>
      </c>
      <c r="C640" s="173">
        <v>1.2989999999999999</v>
      </c>
      <c r="D640" s="247" t="s">
        <v>940</v>
      </c>
      <c r="E640" s="174">
        <v>393</v>
      </c>
      <c r="F640" s="169" t="s">
        <v>1</v>
      </c>
      <c r="G640" s="189" t="s">
        <v>274</v>
      </c>
      <c r="H640" s="237" t="s">
        <v>271</v>
      </c>
      <c r="I640" s="155" t="s">
        <v>836</v>
      </c>
    </row>
    <row r="641" spans="1:9" x14ac:dyDescent="0.25">
      <c r="A641" s="169"/>
      <c r="B641" s="169"/>
      <c r="C641" s="173"/>
      <c r="D641" s="249"/>
      <c r="E641" s="174"/>
      <c r="F641" s="169"/>
      <c r="G641" s="190"/>
      <c r="H641" s="238"/>
      <c r="I641" s="156"/>
    </row>
    <row r="642" spans="1:9" ht="15" customHeight="1" x14ac:dyDescent="0.25">
      <c r="A642" s="169">
        <v>270</v>
      </c>
      <c r="B642" s="169" t="s">
        <v>1020</v>
      </c>
      <c r="C642" s="173">
        <v>1.2989999999999999</v>
      </c>
      <c r="D642" s="247" t="s">
        <v>940</v>
      </c>
      <c r="E642" s="174">
        <v>900</v>
      </c>
      <c r="F642" s="169" t="s">
        <v>1</v>
      </c>
      <c r="G642" s="189" t="s">
        <v>274</v>
      </c>
      <c r="H642" s="237" t="s">
        <v>271</v>
      </c>
      <c r="I642" s="155"/>
    </row>
    <row r="643" spans="1:9" x14ac:dyDescent="0.25">
      <c r="A643" s="169"/>
      <c r="B643" s="169"/>
      <c r="C643" s="173"/>
      <c r="D643" s="249"/>
      <c r="E643" s="174"/>
      <c r="F643" s="169"/>
      <c r="G643" s="190"/>
      <c r="H643" s="238"/>
      <c r="I643" s="156"/>
    </row>
    <row r="644" spans="1:9" ht="15" customHeight="1" x14ac:dyDescent="0.25">
      <c r="A644" s="169">
        <v>271</v>
      </c>
      <c r="B644" s="169" t="s">
        <v>1021</v>
      </c>
      <c r="C644" s="173">
        <v>1.2989999999999999</v>
      </c>
      <c r="D644" s="247" t="s">
        <v>940</v>
      </c>
      <c r="E644" s="174">
        <v>600</v>
      </c>
      <c r="F644" s="169" t="s">
        <v>1</v>
      </c>
      <c r="G644" s="189" t="s">
        <v>274</v>
      </c>
      <c r="H644" s="237" t="s">
        <v>271</v>
      </c>
      <c r="I644" s="155"/>
    </row>
    <row r="645" spans="1:9" x14ac:dyDescent="0.25">
      <c r="A645" s="169"/>
      <c r="B645" s="169"/>
      <c r="C645" s="173"/>
      <c r="D645" s="249"/>
      <c r="E645" s="174"/>
      <c r="F645" s="169"/>
      <c r="G645" s="190"/>
      <c r="H645" s="238"/>
      <c r="I645" s="156"/>
    </row>
    <row r="646" spans="1:9" ht="15" customHeight="1" x14ac:dyDescent="0.25">
      <c r="A646" s="169">
        <v>272</v>
      </c>
      <c r="B646" s="169" t="s">
        <v>1022</v>
      </c>
      <c r="C646" s="173">
        <v>1.2989999999999999</v>
      </c>
      <c r="D646" s="247" t="s">
        <v>940</v>
      </c>
      <c r="E646" s="174">
        <v>705</v>
      </c>
      <c r="F646" s="169" t="s">
        <v>1</v>
      </c>
      <c r="G646" s="189" t="s">
        <v>274</v>
      </c>
      <c r="H646" s="237" t="s">
        <v>271</v>
      </c>
      <c r="I646" s="155"/>
    </row>
    <row r="647" spans="1:9" x14ac:dyDescent="0.25">
      <c r="A647" s="169"/>
      <c r="B647" s="169"/>
      <c r="C647" s="173"/>
      <c r="D647" s="249"/>
      <c r="E647" s="174"/>
      <c r="F647" s="169"/>
      <c r="G647" s="190"/>
      <c r="H647" s="238"/>
      <c r="I647" s="156"/>
    </row>
    <row r="648" spans="1:9" ht="15" customHeight="1" x14ac:dyDescent="0.25">
      <c r="A648" s="169">
        <v>273</v>
      </c>
      <c r="B648" s="169" t="s">
        <v>1023</v>
      </c>
      <c r="C648" s="173">
        <v>1.2989999999999999</v>
      </c>
      <c r="D648" s="247" t="s">
        <v>940</v>
      </c>
      <c r="E648" s="174">
        <v>850</v>
      </c>
      <c r="F648" s="169" t="s">
        <v>1</v>
      </c>
      <c r="G648" s="189" t="s">
        <v>274</v>
      </c>
      <c r="H648" s="237" t="s">
        <v>271</v>
      </c>
      <c r="I648" s="155"/>
    </row>
    <row r="649" spans="1:9" x14ac:dyDescent="0.25">
      <c r="A649" s="169"/>
      <c r="B649" s="169"/>
      <c r="C649" s="173"/>
      <c r="D649" s="249"/>
      <c r="E649" s="174"/>
      <c r="F649" s="169"/>
      <c r="G649" s="190"/>
      <c r="H649" s="238"/>
      <c r="I649" s="156"/>
    </row>
    <row r="650" spans="1:9" ht="15" customHeight="1" x14ac:dyDescent="0.25">
      <c r="A650" s="377" t="s">
        <v>18</v>
      </c>
      <c r="B650" s="378"/>
      <c r="C650" s="270">
        <f>SUM(C637:C648)</f>
        <v>12.285999999999998</v>
      </c>
      <c r="D650" s="68"/>
      <c r="E650" s="118">
        <f>SUM(E638)</f>
        <v>1565</v>
      </c>
      <c r="F650" s="121" t="s">
        <v>7</v>
      </c>
      <c r="G650" s="381" t="s">
        <v>271</v>
      </c>
      <c r="H650" s="382"/>
      <c r="I650" s="239"/>
    </row>
    <row r="651" spans="1:9" ht="15" customHeight="1" x14ac:dyDescent="0.25">
      <c r="A651" s="379"/>
      <c r="B651" s="380"/>
      <c r="C651" s="271"/>
      <c r="D651" s="68"/>
      <c r="E651" s="118">
        <f>SUM(E640:E649)</f>
        <v>3448</v>
      </c>
      <c r="F651" s="121" t="s">
        <v>1</v>
      </c>
      <c r="G651" s="383"/>
      <c r="H651" s="384"/>
      <c r="I651" s="241"/>
    </row>
    <row r="652" spans="1:9" ht="15" customHeight="1" x14ac:dyDescent="0.25">
      <c r="A652" s="272" t="s">
        <v>125</v>
      </c>
      <c r="B652" s="273"/>
      <c r="C652" s="273"/>
      <c r="D652" s="273"/>
      <c r="E652" s="273"/>
      <c r="F652" s="273"/>
      <c r="G652" s="273"/>
      <c r="H652" s="273"/>
      <c r="I652" s="274"/>
    </row>
    <row r="653" spans="1:9" x14ac:dyDescent="0.25">
      <c r="A653" s="169">
        <v>274</v>
      </c>
      <c r="B653" s="169" t="s">
        <v>126</v>
      </c>
      <c r="C653" s="175">
        <v>1.1180000000000001</v>
      </c>
      <c r="D653" s="247" t="s">
        <v>941</v>
      </c>
      <c r="E653" s="110">
        <v>135</v>
      </c>
      <c r="F653" s="115" t="s">
        <v>1</v>
      </c>
      <c r="G653" s="189" t="s">
        <v>274</v>
      </c>
      <c r="H653" s="237" t="s">
        <v>271</v>
      </c>
      <c r="I653" s="155" t="s">
        <v>837</v>
      </c>
    </row>
    <row r="654" spans="1:9" x14ac:dyDescent="0.25">
      <c r="A654" s="169"/>
      <c r="B654" s="169"/>
      <c r="C654" s="176"/>
      <c r="D654" s="249"/>
      <c r="E654" s="110">
        <v>260</v>
      </c>
      <c r="F654" s="115" t="s">
        <v>7</v>
      </c>
      <c r="G654" s="190"/>
      <c r="H654" s="238"/>
      <c r="I654" s="156"/>
    </row>
    <row r="655" spans="1:9" ht="15" customHeight="1" x14ac:dyDescent="0.25">
      <c r="A655" s="169">
        <v>275</v>
      </c>
      <c r="B655" s="169" t="s">
        <v>127</v>
      </c>
      <c r="C655" s="175">
        <v>1.6659999999999999</v>
      </c>
      <c r="D655" s="247" t="s">
        <v>942</v>
      </c>
      <c r="E655" s="174">
        <v>476</v>
      </c>
      <c r="F655" s="169" t="s">
        <v>1</v>
      </c>
      <c r="G655" s="189" t="s">
        <v>274</v>
      </c>
      <c r="H655" s="237" t="s">
        <v>271</v>
      </c>
      <c r="I655" s="155" t="s">
        <v>838</v>
      </c>
    </row>
    <row r="656" spans="1:9" ht="29.25" customHeight="1" x14ac:dyDescent="0.25">
      <c r="A656" s="169"/>
      <c r="B656" s="169"/>
      <c r="C656" s="176"/>
      <c r="D656" s="249"/>
      <c r="E656" s="174"/>
      <c r="F656" s="169"/>
      <c r="G656" s="190"/>
      <c r="H656" s="238"/>
      <c r="I656" s="156"/>
    </row>
    <row r="657" spans="1:9" x14ac:dyDescent="0.25">
      <c r="A657" s="157">
        <v>276</v>
      </c>
      <c r="B657" s="157" t="s">
        <v>3</v>
      </c>
      <c r="C657" s="175">
        <v>2.0550000000000002</v>
      </c>
      <c r="D657" s="247" t="s">
        <v>943</v>
      </c>
      <c r="E657" s="213">
        <v>775</v>
      </c>
      <c r="F657" s="157" t="s">
        <v>1</v>
      </c>
      <c r="G657" s="189" t="s">
        <v>274</v>
      </c>
      <c r="H657" s="237" t="s">
        <v>271</v>
      </c>
      <c r="I657" s="155" t="s">
        <v>839</v>
      </c>
    </row>
    <row r="658" spans="1:9" ht="15" customHeight="1" x14ac:dyDescent="0.25">
      <c r="A658" s="158"/>
      <c r="B658" s="158"/>
      <c r="C658" s="250"/>
      <c r="D658" s="248"/>
      <c r="E658" s="244"/>
      <c r="F658" s="158"/>
      <c r="G658" s="245"/>
      <c r="H658" s="246"/>
      <c r="I658" s="181"/>
    </row>
    <row r="659" spans="1:9" x14ac:dyDescent="0.25">
      <c r="A659" s="159"/>
      <c r="B659" s="159"/>
      <c r="C659" s="176"/>
      <c r="D659" s="249"/>
      <c r="E659" s="214"/>
      <c r="F659" s="159"/>
      <c r="G659" s="190"/>
      <c r="H659" s="238"/>
      <c r="I659" s="156"/>
    </row>
    <row r="660" spans="1:9" x14ac:dyDescent="0.25">
      <c r="A660" s="157">
        <v>277</v>
      </c>
      <c r="B660" s="157" t="s">
        <v>43</v>
      </c>
      <c r="C660" s="175">
        <v>2.0550000000000002</v>
      </c>
      <c r="D660" s="247" t="s">
        <v>943</v>
      </c>
      <c r="E660" s="213">
        <v>780</v>
      </c>
      <c r="F660" s="157" t="s">
        <v>1</v>
      </c>
      <c r="G660" s="189" t="s">
        <v>274</v>
      </c>
      <c r="H660" s="237" t="s">
        <v>271</v>
      </c>
      <c r="I660" s="155"/>
    </row>
    <row r="661" spans="1:9" ht="15" customHeight="1" x14ac:dyDescent="0.25">
      <c r="A661" s="158"/>
      <c r="B661" s="158"/>
      <c r="C661" s="250"/>
      <c r="D661" s="248"/>
      <c r="E661" s="244"/>
      <c r="F661" s="158"/>
      <c r="G661" s="245"/>
      <c r="H661" s="246"/>
      <c r="I661" s="181"/>
    </row>
    <row r="662" spans="1:9" x14ac:dyDescent="0.25">
      <c r="A662" s="159"/>
      <c r="B662" s="159"/>
      <c r="C662" s="176"/>
      <c r="D662" s="249"/>
      <c r="E662" s="214"/>
      <c r="F662" s="159"/>
      <c r="G662" s="190"/>
      <c r="H662" s="238"/>
      <c r="I662" s="156"/>
    </row>
    <row r="663" spans="1:9" x14ac:dyDescent="0.25">
      <c r="A663" s="157">
        <v>278</v>
      </c>
      <c r="B663" s="157" t="s">
        <v>61</v>
      </c>
      <c r="C663" s="175">
        <v>2.0550000000000002</v>
      </c>
      <c r="D663" s="247" t="s">
        <v>943</v>
      </c>
      <c r="E663" s="213">
        <v>950</v>
      </c>
      <c r="F663" s="157" t="s">
        <v>1</v>
      </c>
      <c r="G663" s="189" t="s">
        <v>274</v>
      </c>
      <c r="H663" s="237" t="s">
        <v>271</v>
      </c>
      <c r="I663" s="155"/>
    </row>
    <row r="664" spans="1:9" ht="15" customHeight="1" x14ac:dyDescent="0.25">
      <c r="A664" s="158"/>
      <c r="B664" s="158"/>
      <c r="C664" s="250"/>
      <c r="D664" s="248"/>
      <c r="E664" s="244"/>
      <c r="F664" s="158"/>
      <c r="G664" s="245"/>
      <c r="H664" s="246"/>
      <c r="I664" s="181"/>
    </row>
    <row r="665" spans="1:9" x14ac:dyDescent="0.25">
      <c r="A665" s="159"/>
      <c r="B665" s="159"/>
      <c r="C665" s="176"/>
      <c r="D665" s="249"/>
      <c r="E665" s="214"/>
      <c r="F665" s="159"/>
      <c r="G665" s="190"/>
      <c r="H665" s="238"/>
      <c r="I665" s="156"/>
    </row>
    <row r="666" spans="1:9" x14ac:dyDescent="0.25">
      <c r="A666" s="157">
        <v>279</v>
      </c>
      <c r="B666" s="157" t="s">
        <v>380</v>
      </c>
      <c r="C666" s="175">
        <v>2.0550000000000002</v>
      </c>
      <c r="D666" s="247" t="s">
        <v>943</v>
      </c>
      <c r="E666" s="213">
        <v>840</v>
      </c>
      <c r="F666" s="157" t="s">
        <v>1</v>
      </c>
      <c r="G666" s="189" t="s">
        <v>274</v>
      </c>
      <c r="H666" s="237" t="s">
        <v>271</v>
      </c>
      <c r="I666" s="155"/>
    </row>
    <row r="667" spans="1:9" ht="15" customHeight="1" x14ac:dyDescent="0.25">
      <c r="A667" s="158"/>
      <c r="B667" s="158"/>
      <c r="C667" s="250"/>
      <c r="D667" s="248"/>
      <c r="E667" s="244"/>
      <c r="F667" s="158"/>
      <c r="G667" s="245"/>
      <c r="H667" s="246"/>
      <c r="I667" s="181"/>
    </row>
    <row r="668" spans="1:9" x14ac:dyDescent="0.25">
      <c r="A668" s="159"/>
      <c r="B668" s="159"/>
      <c r="C668" s="176"/>
      <c r="D668" s="249"/>
      <c r="E668" s="214"/>
      <c r="F668" s="159"/>
      <c r="G668" s="190"/>
      <c r="H668" s="238"/>
      <c r="I668" s="156"/>
    </row>
    <row r="669" spans="1:9" ht="15" customHeight="1" x14ac:dyDescent="0.25">
      <c r="A669" s="377" t="s">
        <v>18</v>
      </c>
      <c r="B669" s="378"/>
      <c r="C669" s="270">
        <f>SUM(C652:C667)</f>
        <v>11.004</v>
      </c>
      <c r="D669" s="68"/>
      <c r="E669" s="118">
        <f>SUM(E665,E662,E659,E656,E654,E652)</f>
        <v>260</v>
      </c>
      <c r="F669" s="121" t="s">
        <v>7</v>
      </c>
      <c r="G669" s="381" t="s">
        <v>271</v>
      </c>
      <c r="H669" s="382"/>
      <c r="I669" s="31"/>
    </row>
    <row r="670" spans="1:9" ht="15" customHeight="1" x14ac:dyDescent="0.25">
      <c r="A670" s="379"/>
      <c r="B670" s="380"/>
      <c r="C670" s="271"/>
      <c r="D670" s="68"/>
      <c r="E670" s="118">
        <f>SUM(E655:E668,E653)</f>
        <v>3956</v>
      </c>
      <c r="F670" s="121" t="s">
        <v>1</v>
      </c>
      <c r="G670" s="383"/>
      <c r="H670" s="384"/>
      <c r="I670" s="31"/>
    </row>
    <row r="671" spans="1:9" ht="15" customHeight="1" x14ac:dyDescent="0.25">
      <c r="A671" s="272" t="s">
        <v>128</v>
      </c>
      <c r="B671" s="273"/>
      <c r="C671" s="273"/>
      <c r="D671" s="273"/>
      <c r="E671" s="273"/>
      <c r="F671" s="273"/>
      <c r="G671" s="273"/>
      <c r="H671" s="274"/>
      <c r="I671" s="31"/>
    </row>
    <row r="672" spans="1:9" ht="27" customHeight="1" x14ac:dyDescent="0.25">
      <c r="A672" s="169">
        <v>280</v>
      </c>
      <c r="B672" s="169" t="s">
        <v>11</v>
      </c>
      <c r="C672" s="175">
        <v>8.1319999999999997</v>
      </c>
      <c r="D672" s="74">
        <v>1199</v>
      </c>
      <c r="E672" s="110">
        <v>2107</v>
      </c>
      <c r="F672" s="115" t="s">
        <v>7</v>
      </c>
      <c r="G672" s="189" t="s">
        <v>274</v>
      </c>
      <c r="H672" s="237" t="s">
        <v>271</v>
      </c>
      <c r="I672" s="155" t="s">
        <v>840</v>
      </c>
    </row>
    <row r="673" spans="1:9" x14ac:dyDescent="0.25">
      <c r="A673" s="169"/>
      <c r="B673" s="169"/>
      <c r="C673" s="250"/>
      <c r="D673" s="74">
        <v>584</v>
      </c>
      <c r="E673" s="213">
        <v>184</v>
      </c>
      <c r="F673" s="157" t="s">
        <v>23</v>
      </c>
      <c r="G673" s="245"/>
      <c r="H673" s="246"/>
      <c r="I673" s="181"/>
    </row>
    <row r="674" spans="1:9" x14ac:dyDescent="0.25">
      <c r="A674" s="169"/>
      <c r="B674" s="169"/>
      <c r="C674" s="176"/>
      <c r="D674" s="74">
        <v>325</v>
      </c>
      <c r="E674" s="214"/>
      <c r="F674" s="159"/>
      <c r="G674" s="190"/>
      <c r="H674" s="238"/>
      <c r="I674" s="156"/>
    </row>
    <row r="675" spans="1:9" ht="9" customHeight="1" x14ac:dyDescent="0.25">
      <c r="A675" s="169">
        <v>281</v>
      </c>
      <c r="B675" s="169" t="s">
        <v>29</v>
      </c>
      <c r="C675" s="175">
        <v>2.5289999999999999</v>
      </c>
      <c r="D675" s="247" t="s">
        <v>944</v>
      </c>
      <c r="E675" s="174">
        <v>843</v>
      </c>
      <c r="F675" s="169" t="s">
        <v>1</v>
      </c>
      <c r="G675" s="189" t="s">
        <v>274</v>
      </c>
      <c r="H675" s="237" t="s">
        <v>271</v>
      </c>
      <c r="I675" s="155" t="s">
        <v>841</v>
      </c>
    </row>
    <row r="676" spans="1:9" ht="12.75" customHeight="1" x14ac:dyDescent="0.25">
      <c r="A676" s="169"/>
      <c r="B676" s="169"/>
      <c r="C676" s="176"/>
      <c r="D676" s="249"/>
      <c r="E676" s="174"/>
      <c r="F676" s="169"/>
      <c r="G676" s="190"/>
      <c r="H676" s="238"/>
      <c r="I676" s="156"/>
    </row>
    <row r="677" spans="1:9" ht="15" customHeight="1" x14ac:dyDescent="0.25">
      <c r="A677" s="169">
        <v>282</v>
      </c>
      <c r="B677" s="169" t="s">
        <v>129</v>
      </c>
      <c r="C677" s="175">
        <v>2.2440000000000002</v>
      </c>
      <c r="D677" s="265">
        <v>670</v>
      </c>
      <c r="E677" s="213">
        <v>670</v>
      </c>
      <c r="F677" s="169" t="s">
        <v>1</v>
      </c>
      <c r="G677" s="189" t="s">
        <v>274</v>
      </c>
      <c r="H677" s="237" t="s">
        <v>271</v>
      </c>
      <c r="I677" s="155" t="s">
        <v>842</v>
      </c>
    </row>
    <row r="678" spans="1:9" x14ac:dyDescent="0.25">
      <c r="A678" s="169"/>
      <c r="B678" s="169"/>
      <c r="C678" s="176"/>
      <c r="D678" s="266"/>
      <c r="E678" s="214"/>
      <c r="F678" s="169"/>
      <c r="G678" s="190"/>
      <c r="H678" s="238"/>
      <c r="I678" s="156"/>
    </row>
    <row r="679" spans="1:9" ht="15" customHeight="1" x14ac:dyDescent="0.25">
      <c r="A679" s="169">
        <v>283</v>
      </c>
      <c r="B679" s="169" t="s">
        <v>992</v>
      </c>
      <c r="C679" s="175">
        <v>2.8</v>
      </c>
      <c r="D679" s="265">
        <v>670</v>
      </c>
      <c r="E679" s="213">
        <v>1000</v>
      </c>
      <c r="F679" s="169" t="s">
        <v>1</v>
      </c>
      <c r="G679" s="189" t="s">
        <v>274</v>
      </c>
      <c r="H679" s="237" t="s">
        <v>271</v>
      </c>
      <c r="I679" s="155"/>
    </row>
    <row r="680" spans="1:9" x14ac:dyDescent="0.25">
      <c r="A680" s="169"/>
      <c r="B680" s="169"/>
      <c r="C680" s="176"/>
      <c r="D680" s="266"/>
      <c r="E680" s="214"/>
      <c r="F680" s="169"/>
      <c r="G680" s="190"/>
      <c r="H680" s="238"/>
      <c r="I680" s="156"/>
    </row>
    <row r="681" spans="1:9" ht="15" customHeight="1" x14ac:dyDescent="0.25">
      <c r="A681" s="182" t="s">
        <v>18</v>
      </c>
      <c r="B681" s="183"/>
      <c r="C681" s="270">
        <f>SUM(C671:C679)</f>
        <v>15.704999999999998</v>
      </c>
      <c r="D681" s="38"/>
      <c r="E681" s="118">
        <f>SUM(E673)</f>
        <v>184</v>
      </c>
      <c r="F681" s="117" t="s">
        <v>23</v>
      </c>
      <c r="G681" s="186" t="s">
        <v>271</v>
      </c>
      <c r="H681" s="206"/>
      <c r="I681" s="239"/>
    </row>
    <row r="682" spans="1:9" ht="15" customHeight="1" x14ac:dyDescent="0.25">
      <c r="A682" s="257"/>
      <c r="B682" s="267"/>
      <c r="C682" s="311"/>
      <c r="D682" s="38"/>
      <c r="E682" s="118">
        <f>SUM(E672)</f>
        <v>2107</v>
      </c>
      <c r="F682" s="117" t="s">
        <v>7</v>
      </c>
      <c r="G682" s="207"/>
      <c r="H682" s="208"/>
      <c r="I682" s="240"/>
    </row>
    <row r="683" spans="1:9" ht="15" customHeight="1" x14ac:dyDescent="0.25">
      <c r="A683" s="184"/>
      <c r="B683" s="185"/>
      <c r="C683" s="271"/>
      <c r="D683" s="38"/>
      <c r="E683" s="118">
        <f>SUM(E675,E677,E679)</f>
        <v>2513</v>
      </c>
      <c r="F683" s="117" t="s">
        <v>1</v>
      </c>
      <c r="G683" s="209"/>
      <c r="H683" s="210"/>
      <c r="I683" s="241"/>
    </row>
    <row r="684" spans="1:9" ht="25.5" customHeight="1" x14ac:dyDescent="0.25">
      <c r="A684" s="215" t="s">
        <v>248</v>
      </c>
      <c r="B684" s="216"/>
      <c r="C684" s="227">
        <f>SUM(C594,C634,C650,C669,C681)</f>
        <v>136.80400000000003</v>
      </c>
      <c r="D684" s="39"/>
      <c r="E684" s="119">
        <f>SUM(E681,E636,)</f>
        <v>339</v>
      </c>
      <c r="F684" s="117" t="s">
        <v>23</v>
      </c>
      <c r="G684" s="221">
        <f>SUM(E684,E685,E686)</f>
        <v>35412</v>
      </c>
      <c r="H684" s="222"/>
      <c r="I684" s="239"/>
    </row>
    <row r="685" spans="1:9" ht="15.75" x14ac:dyDescent="0.25">
      <c r="A685" s="217"/>
      <c r="B685" s="218"/>
      <c r="C685" s="227"/>
      <c r="D685" s="40"/>
      <c r="E685" s="119">
        <f>SUM(E682,E669,E650,E634,E594)</f>
        <v>8080</v>
      </c>
      <c r="F685" s="117" t="s">
        <v>7</v>
      </c>
      <c r="G685" s="223"/>
      <c r="H685" s="224"/>
      <c r="I685" s="240"/>
    </row>
    <row r="686" spans="1:9" ht="15.75" x14ac:dyDescent="0.25">
      <c r="A686" s="219"/>
      <c r="B686" s="220"/>
      <c r="C686" s="227"/>
      <c r="D686" s="62"/>
      <c r="E686" s="119">
        <f>SUM(E683,E670,E651,E635,)</f>
        <v>26993</v>
      </c>
      <c r="F686" s="117" t="s">
        <v>1</v>
      </c>
      <c r="G686" s="225"/>
      <c r="H686" s="226"/>
      <c r="I686" s="241"/>
    </row>
    <row r="687" spans="1:9" ht="16.5" customHeight="1" x14ac:dyDescent="0.25">
      <c r="A687" s="277" t="s">
        <v>251</v>
      </c>
      <c r="B687" s="278"/>
      <c r="C687" s="278"/>
      <c r="D687" s="278"/>
      <c r="E687" s="278"/>
      <c r="F687" s="278"/>
      <c r="G687" s="278"/>
      <c r="H687" s="278"/>
      <c r="I687" s="279"/>
    </row>
    <row r="688" spans="1:9" ht="15" customHeight="1" x14ac:dyDescent="0.25">
      <c r="A688" s="272" t="s">
        <v>130</v>
      </c>
      <c r="B688" s="273"/>
      <c r="C688" s="273"/>
      <c r="D688" s="273"/>
      <c r="E688" s="273"/>
      <c r="F688" s="273"/>
      <c r="G688" s="273"/>
      <c r="H688" s="273"/>
      <c r="I688" s="274"/>
    </row>
    <row r="689" spans="1:9" x14ac:dyDescent="0.25">
      <c r="A689" s="169">
        <v>284</v>
      </c>
      <c r="B689" s="160" t="s">
        <v>24</v>
      </c>
      <c r="C689" s="173">
        <v>2.177</v>
      </c>
      <c r="D689" s="162">
        <v>921</v>
      </c>
      <c r="E689" s="213">
        <v>921</v>
      </c>
      <c r="F689" s="211" t="s">
        <v>7</v>
      </c>
      <c r="G689" s="166" t="s">
        <v>274</v>
      </c>
      <c r="H689" s="171" t="s">
        <v>271</v>
      </c>
      <c r="I689" s="155" t="s">
        <v>843</v>
      </c>
    </row>
    <row r="690" spans="1:9" x14ac:dyDescent="0.25">
      <c r="A690" s="169"/>
      <c r="B690" s="160"/>
      <c r="C690" s="173"/>
      <c r="D690" s="163"/>
      <c r="E690" s="214"/>
      <c r="F690" s="212"/>
      <c r="G690" s="167"/>
      <c r="H690" s="172"/>
      <c r="I690" s="156"/>
    </row>
    <row r="691" spans="1:9" ht="15" customHeight="1" x14ac:dyDescent="0.25">
      <c r="A691" s="169">
        <v>285</v>
      </c>
      <c r="B691" s="160" t="s">
        <v>131</v>
      </c>
      <c r="C691" s="173">
        <v>0.98299999999999998</v>
      </c>
      <c r="D691" s="162">
        <v>447</v>
      </c>
      <c r="E691" s="174">
        <v>447</v>
      </c>
      <c r="F691" s="170" t="s">
        <v>1</v>
      </c>
      <c r="G691" s="166" t="s">
        <v>274</v>
      </c>
      <c r="H691" s="171" t="s">
        <v>271</v>
      </c>
      <c r="I691" s="155" t="s">
        <v>844</v>
      </c>
    </row>
    <row r="692" spans="1:9" x14ac:dyDescent="0.25">
      <c r="A692" s="169"/>
      <c r="B692" s="160"/>
      <c r="C692" s="173"/>
      <c r="D692" s="163"/>
      <c r="E692" s="174"/>
      <c r="F692" s="170"/>
      <c r="G692" s="167"/>
      <c r="H692" s="172"/>
      <c r="I692" s="156"/>
    </row>
    <row r="693" spans="1:9" ht="15" customHeight="1" x14ac:dyDescent="0.25">
      <c r="A693" s="169">
        <v>286</v>
      </c>
      <c r="B693" s="160" t="s">
        <v>29</v>
      </c>
      <c r="C693" s="173">
        <v>2.2290000000000001</v>
      </c>
      <c r="D693" s="162">
        <v>743</v>
      </c>
      <c r="E693" s="174">
        <v>743</v>
      </c>
      <c r="F693" s="170" t="s">
        <v>7</v>
      </c>
      <c r="G693" s="166" t="s">
        <v>274</v>
      </c>
      <c r="H693" s="171" t="s">
        <v>271</v>
      </c>
      <c r="I693" s="155" t="s">
        <v>845</v>
      </c>
    </row>
    <row r="694" spans="1:9" x14ac:dyDescent="0.25">
      <c r="A694" s="169"/>
      <c r="B694" s="160"/>
      <c r="C694" s="173"/>
      <c r="D694" s="163"/>
      <c r="E694" s="174"/>
      <c r="F694" s="170"/>
      <c r="G694" s="167"/>
      <c r="H694" s="172"/>
      <c r="I694" s="156"/>
    </row>
    <row r="695" spans="1:9" ht="15" customHeight="1" x14ac:dyDescent="0.25">
      <c r="A695" s="169">
        <v>287</v>
      </c>
      <c r="B695" s="160" t="s">
        <v>974</v>
      </c>
      <c r="C695" s="173">
        <v>0.94799999999999995</v>
      </c>
      <c r="D695" s="162">
        <v>379</v>
      </c>
      <c r="E695" s="174">
        <v>379</v>
      </c>
      <c r="F695" s="170" t="s">
        <v>7</v>
      </c>
      <c r="G695" s="166" t="s">
        <v>274</v>
      </c>
      <c r="H695" s="171" t="s">
        <v>271</v>
      </c>
      <c r="I695" s="155" t="s">
        <v>846</v>
      </c>
    </row>
    <row r="696" spans="1:9" x14ac:dyDescent="0.25">
      <c r="A696" s="169"/>
      <c r="B696" s="160"/>
      <c r="C696" s="173"/>
      <c r="D696" s="163"/>
      <c r="E696" s="174"/>
      <c r="F696" s="170"/>
      <c r="G696" s="167"/>
      <c r="H696" s="172"/>
      <c r="I696" s="156"/>
    </row>
    <row r="697" spans="1:9" ht="15" customHeight="1" x14ac:dyDescent="0.25">
      <c r="A697" s="169">
        <v>288</v>
      </c>
      <c r="B697" s="160" t="s">
        <v>6</v>
      </c>
      <c r="C697" s="173">
        <v>1.923</v>
      </c>
      <c r="D697" s="162">
        <v>874</v>
      </c>
      <c r="E697" s="174">
        <v>874</v>
      </c>
      <c r="F697" s="170" t="s">
        <v>1</v>
      </c>
      <c r="G697" s="166" t="s">
        <v>274</v>
      </c>
      <c r="H697" s="171" t="s">
        <v>271</v>
      </c>
      <c r="I697" s="155" t="s">
        <v>847</v>
      </c>
    </row>
    <row r="698" spans="1:9" x14ac:dyDescent="0.25">
      <c r="A698" s="169"/>
      <c r="B698" s="160"/>
      <c r="C698" s="173"/>
      <c r="D698" s="163"/>
      <c r="E698" s="174"/>
      <c r="F698" s="170"/>
      <c r="G698" s="167"/>
      <c r="H698" s="172"/>
      <c r="I698" s="156"/>
    </row>
    <row r="699" spans="1:9" ht="15" customHeight="1" x14ac:dyDescent="0.25">
      <c r="A699" s="169">
        <v>289</v>
      </c>
      <c r="B699" s="160" t="s">
        <v>110</v>
      </c>
      <c r="C699" s="173">
        <v>1.4710000000000001</v>
      </c>
      <c r="D699" s="162">
        <v>669</v>
      </c>
      <c r="E699" s="174">
        <v>669</v>
      </c>
      <c r="F699" s="170" t="s">
        <v>7</v>
      </c>
      <c r="G699" s="166" t="s">
        <v>274</v>
      </c>
      <c r="H699" s="171" t="s">
        <v>271</v>
      </c>
      <c r="I699" s="155" t="s">
        <v>848</v>
      </c>
    </row>
    <row r="700" spans="1:9" ht="21.75" customHeight="1" x14ac:dyDescent="0.25">
      <c r="A700" s="169"/>
      <c r="B700" s="160"/>
      <c r="C700" s="173"/>
      <c r="D700" s="163"/>
      <c r="E700" s="174"/>
      <c r="F700" s="170"/>
      <c r="G700" s="167"/>
      <c r="H700" s="172"/>
      <c r="I700" s="156"/>
    </row>
    <row r="701" spans="1:9" ht="21.75" customHeight="1" x14ac:dyDescent="0.25">
      <c r="A701" s="169">
        <v>290</v>
      </c>
      <c r="B701" s="160" t="s">
        <v>132</v>
      </c>
      <c r="C701" s="173">
        <v>1.2649999999999999</v>
      </c>
      <c r="D701" s="162">
        <v>506</v>
      </c>
      <c r="E701" s="174">
        <v>506</v>
      </c>
      <c r="F701" s="170" t="s">
        <v>1</v>
      </c>
      <c r="G701" s="166" t="s">
        <v>274</v>
      </c>
      <c r="H701" s="171" t="s">
        <v>271</v>
      </c>
      <c r="I701" s="155" t="s">
        <v>849</v>
      </c>
    </row>
    <row r="702" spans="1:9" x14ac:dyDescent="0.25">
      <c r="A702" s="169"/>
      <c r="B702" s="160"/>
      <c r="C702" s="173"/>
      <c r="D702" s="163"/>
      <c r="E702" s="174"/>
      <c r="F702" s="170"/>
      <c r="G702" s="167"/>
      <c r="H702" s="172"/>
      <c r="I702" s="156"/>
    </row>
    <row r="703" spans="1:9" ht="15" customHeight="1" x14ac:dyDescent="0.25">
      <c r="A703" s="169">
        <v>291</v>
      </c>
      <c r="B703" s="191" t="s">
        <v>328</v>
      </c>
      <c r="C703" s="173">
        <v>5.0460000000000003</v>
      </c>
      <c r="D703" s="162">
        <v>1229</v>
      </c>
      <c r="E703" s="213">
        <v>1229</v>
      </c>
      <c r="F703" s="170" t="s">
        <v>1</v>
      </c>
      <c r="G703" s="166" t="s">
        <v>288</v>
      </c>
      <c r="H703" s="211" t="s">
        <v>1034</v>
      </c>
      <c r="I703" s="155" t="s">
        <v>850</v>
      </c>
    </row>
    <row r="704" spans="1:9" x14ac:dyDescent="0.25">
      <c r="A704" s="169"/>
      <c r="B704" s="192"/>
      <c r="C704" s="173"/>
      <c r="D704" s="163"/>
      <c r="E704" s="214"/>
      <c r="F704" s="170"/>
      <c r="G704" s="167"/>
      <c r="H704" s="212"/>
      <c r="I704" s="156"/>
    </row>
    <row r="705" spans="1:15" ht="15" customHeight="1" x14ac:dyDescent="0.25">
      <c r="A705" s="169">
        <v>292</v>
      </c>
      <c r="B705" s="191" t="s">
        <v>393</v>
      </c>
      <c r="C705" s="173">
        <v>2.673</v>
      </c>
      <c r="D705" s="162">
        <v>1017</v>
      </c>
      <c r="E705" s="213">
        <v>1017</v>
      </c>
      <c r="F705" s="170" t="s">
        <v>1</v>
      </c>
      <c r="G705" s="166" t="s">
        <v>288</v>
      </c>
      <c r="H705" s="375"/>
      <c r="I705" s="155" t="s">
        <v>851</v>
      </c>
    </row>
    <row r="706" spans="1:15" x14ac:dyDescent="0.25">
      <c r="A706" s="169"/>
      <c r="B706" s="192"/>
      <c r="C706" s="173"/>
      <c r="D706" s="163"/>
      <c r="E706" s="214"/>
      <c r="F706" s="170"/>
      <c r="G706" s="167"/>
      <c r="H706" s="376"/>
      <c r="I706" s="156"/>
    </row>
    <row r="707" spans="1:15" ht="15" customHeight="1" x14ac:dyDescent="0.25">
      <c r="A707" s="182" t="s">
        <v>18</v>
      </c>
      <c r="B707" s="183"/>
      <c r="C707" s="270">
        <f>SUM(C688:C705)</f>
        <v>18.715000000000003</v>
      </c>
      <c r="D707" s="38"/>
      <c r="E707" s="118">
        <f>SUM(E691,E697,E701,E703,E705)</f>
        <v>4073</v>
      </c>
      <c r="F707" s="117" t="s">
        <v>1</v>
      </c>
      <c r="G707" s="204" t="s">
        <v>271</v>
      </c>
      <c r="H707" s="205"/>
      <c r="I707" s="31"/>
    </row>
    <row r="708" spans="1:15" ht="15" customHeight="1" x14ac:dyDescent="0.25">
      <c r="A708" s="184"/>
      <c r="B708" s="185"/>
      <c r="C708" s="271"/>
      <c r="D708" s="38"/>
      <c r="E708" s="118">
        <f>SUM(E689,E693,E695,E699)</f>
        <v>2712</v>
      </c>
      <c r="F708" s="117" t="s">
        <v>7</v>
      </c>
      <c r="G708" s="204" t="s">
        <v>271</v>
      </c>
      <c r="H708" s="205"/>
      <c r="I708" s="31"/>
    </row>
    <row r="709" spans="1:15" ht="28.5" customHeight="1" x14ac:dyDescent="0.25">
      <c r="A709" s="228" t="s">
        <v>133</v>
      </c>
      <c r="B709" s="229"/>
      <c r="C709" s="229"/>
      <c r="D709" s="229"/>
      <c r="E709" s="229"/>
      <c r="F709" s="229"/>
      <c r="G709" s="229"/>
      <c r="H709" s="229"/>
      <c r="I709" s="230"/>
    </row>
    <row r="710" spans="1:15" x14ac:dyDescent="0.25">
      <c r="A710" s="169">
        <v>293</v>
      </c>
      <c r="B710" s="160" t="s">
        <v>134</v>
      </c>
      <c r="C710" s="173">
        <v>2.5609999999999999</v>
      </c>
      <c r="D710" s="162">
        <v>569</v>
      </c>
      <c r="E710" s="174">
        <v>569</v>
      </c>
      <c r="F710" s="170" t="s">
        <v>7</v>
      </c>
      <c r="G710" s="166" t="s">
        <v>274</v>
      </c>
      <c r="H710" s="171" t="s">
        <v>271</v>
      </c>
      <c r="I710" s="155" t="s">
        <v>852</v>
      </c>
    </row>
    <row r="711" spans="1:15" x14ac:dyDescent="0.25">
      <c r="A711" s="169"/>
      <c r="B711" s="160"/>
      <c r="C711" s="173"/>
      <c r="D711" s="163"/>
      <c r="E711" s="174"/>
      <c r="F711" s="170"/>
      <c r="G711" s="167"/>
      <c r="H711" s="172"/>
      <c r="I711" s="156"/>
    </row>
    <row r="712" spans="1:15" ht="15" customHeight="1" x14ac:dyDescent="0.25">
      <c r="A712" s="169">
        <v>294</v>
      </c>
      <c r="B712" s="160" t="s">
        <v>131</v>
      </c>
      <c r="C712" s="173">
        <v>3.8250000000000002</v>
      </c>
      <c r="D712" s="162">
        <v>906</v>
      </c>
      <c r="E712" s="110">
        <v>684</v>
      </c>
      <c r="F712" s="111" t="s">
        <v>7</v>
      </c>
      <c r="G712" s="166" t="s">
        <v>274</v>
      </c>
      <c r="H712" s="171" t="s">
        <v>271</v>
      </c>
      <c r="I712" s="155" t="s">
        <v>853</v>
      </c>
    </row>
    <row r="713" spans="1:15" x14ac:dyDescent="0.25">
      <c r="A713" s="169"/>
      <c r="B713" s="160"/>
      <c r="C713" s="173"/>
      <c r="D713" s="163"/>
      <c r="E713" s="110">
        <v>222</v>
      </c>
      <c r="F713" s="111" t="s">
        <v>23</v>
      </c>
      <c r="G713" s="167"/>
      <c r="H713" s="172"/>
      <c r="I713" s="156"/>
    </row>
    <row r="714" spans="1:15" ht="15" customHeight="1" x14ac:dyDescent="0.25">
      <c r="A714" s="169">
        <v>295</v>
      </c>
      <c r="B714" s="160" t="s">
        <v>83</v>
      </c>
      <c r="C714" s="173">
        <v>1.4039999999999999</v>
      </c>
      <c r="D714" s="162">
        <v>312</v>
      </c>
      <c r="E714" s="174">
        <v>312</v>
      </c>
      <c r="F714" s="170" t="s">
        <v>7</v>
      </c>
      <c r="G714" s="166" t="s">
        <v>274</v>
      </c>
      <c r="H714" s="171" t="s">
        <v>271</v>
      </c>
      <c r="I714" s="155" t="s">
        <v>854</v>
      </c>
    </row>
    <row r="715" spans="1:15" x14ac:dyDescent="0.25">
      <c r="A715" s="169"/>
      <c r="B715" s="160"/>
      <c r="C715" s="173"/>
      <c r="D715" s="163"/>
      <c r="E715" s="174"/>
      <c r="F715" s="170"/>
      <c r="G715" s="167"/>
      <c r="H715" s="172"/>
      <c r="I715" s="156"/>
    </row>
    <row r="716" spans="1:15" ht="16.5" customHeight="1" x14ac:dyDescent="0.25">
      <c r="A716" s="169">
        <v>296</v>
      </c>
      <c r="B716" s="191" t="s">
        <v>289</v>
      </c>
      <c r="C716" s="173">
        <v>2.4060000000000001</v>
      </c>
      <c r="D716" s="162">
        <v>802</v>
      </c>
      <c r="E716" s="174">
        <v>802</v>
      </c>
      <c r="F716" s="170" t="s">
        <v>7</v>
      </c>
      <c r="G716" s="166" t="s">
        <v>288</v>
      </c>
      <c r="H716" s="78" t="s">
        <v>329</v>
      </c>
      <c r="I716" s="155" t="s">
        <v>855</v>
      </c>
    </row>
    <row r="717" spans="1:15" x14ac:dyDescent="0.25">
      <c r="A717" s="169"/>
      <c r="B717" s="192"/>
      <c r="C717" s="173"/>
      <c r="D717" s="163"/>
      <c r="E717" s="174"/>
      <c r="F717" s="170"/>
      <c r="G717" s="167"/>
      <c r="H717" s="78" t="s">
        <v>330</v>
      </c>
      <c r="I717" s="156"/>
    </row>
    <row r="718" spans="1:15" s="5" customFormat="1" ht="15" customHeight="1" x14ac:dyDescent="0.25">
      <c r="A718" s="169">
        <v>297</v>
      </c>
      <c r="B718" s="169" t="s">
        <v>135</v>
      </c>
      <c r="C718" s="173">
        <v>4.1449999999999996</v>
      </c>
      <c r="D718" s="265"/>
      <c r="E718" s="174">
        <v>921</v>
      </c>
      <c r="F718" s="170" t="s">
        <v>7</v>
      </c>
      <c r="G718" s="189" t="s">
        <v>288</v>
      </c>
      <c r="H718" s="237" t="s">
        <v>271</v>
      </c>
      <c r="I718" s="155" t="s">
        <v>856</v>
      </c>
      <c r="J718" s="330"/>
      <c r="K718" s="332"/>
      <c r="L718" s="332"/>
      <c r="M718" s="332"/>
      <c r="N718" s="332"/>
      <c r="O718" s="332"/>
    </row>
    <row r="719" spans="1:15" s="5" customFormat="1" ht="26.25" customHeight="1" x14ac:dyDescent="0.25">
      <c r="A719" s="169"/>
      <c r="B719" s="169"/>
      <c r="C719" s="173"/>
      <c r="D719" s="266"/>
      <c r="E719" s="174"/>
      <c r="F719" s="170"/>
      <c r="G719" s="190"/>
      <c r="H719" s="238"/>
      <c r="I719" s="156"/>
      <c r="J719" s="333"/>
      <c r="K719" s="332"/>
      <c r="L719" s="332"/>
      <c r="M719" s="332"/>
      <c r="N719" s="332"/>
      <c r="O719" s="332"/>
    </row>
    <row r="720" spans="1:15" ht="15" customHeight="1" x14ac:dyDescent="0.25">
      <c r="A720" s="169">
        <v>298</v>
      </c>
      <c r="B720" s="160" t="s">
        <v>394</v>
      </c>
      <c r="C720" s="175">
        <v>1.764</v>
      </c>
      <c r="D720" s="162">
        <v>348</v>
      </c>
      <c r="E720" s="174">
        <v>426</v>
      </c>
      <c r="F720" s="170" t="s">
        <v>7</v>
      </c>
      <c r="G720" s="166" t="s">
        <v>288</v>
      </c>
      <c r="H720" s="171" t="s">
        <v>271</v>
      </c>
      <c r="I720" s="155" t="s">
        <v>857</v>
      </c>
    </row>
    <row r="721" spans="1:9" ht="26.25" customHeight="1" x14ac:dyDescent="0.25">
      <c r="A721" s="169"/>
      <c r="B721" s="160"/>
      <c r="C721" s="176"/>
      <c r="D721" s="163"/>
      <c r="E721" s="174"/>
      <c r="F721" s="170"/>
      <c r="G721" s="167"/>
      <c r="H721" s="172"/>
      <c r="I721" s="156"/>
    </row>
    <row r="722" spans="1:9" ht="15" customHeight="1" x14ac:dyDescent="0.25">
      <c r="A722" s="157">
        <v>299</v>
      </c>
      <c r="B722" s="191" t="s">
        <v>75</v>
      </c>
      <c r="C722" s="175">
        <v>0.8</v>
      </c>
      <c r="D722" s="162">
        <v>348</v>
      </c>
      <c r="E722" s="213">
        <v>900</v>
      </c>
      <c r="F722" s="211" t="s">
        <v>1</v>
      </c>
      <c r="G722" s="211" t="s">
        <v>288</v>
      </c>
      <c r="H722" s="193" t="s">
        <v>271</v>
      </c>
      <c r="I722" s="155"/>
    </row>
    <row r="723" spans="1:9" ht="26.25" customHeight="1" x14ac:dyDescent="0.25">
      <c r="A723" s="159"/>
      <c r="B723" s="192"/>
      <c r="C723" s="176"/>
      <c r="D723" s="163"/>
      <c r="E723" s="214"/>
      <c r="F723" s="212"/>
      <c r="G723" s="212"/>
      <c r="H723" s="194"/>
      <c r="I723" s="156"/>
    </row>
    <row r="724" spans="1:9" ht="15" customHeight="1" x14ac:dyDescent="0.25">
      <c r="A724" s="161" t="s">
        <v>18</v>
      </c>
      <c r="B724" s="161"/>
      <c r="C724" s="199">
        <f>SUM(C710:C723)</f>
        <v>16.905000000000001</v>
      </c>
      <c r="D724" s="35"/>
      <c r="E724" s="118">
        <f>SUM(E710,E712,E714,E716,E718,E720)</f>
        <v>3714</v>
      </c>
      <c r="F724" s="117" t="s">
        <v>7</v>
      </c>
      <c r="G724" s="166" t="s">
        <v>271</v>
      </c>
      <c r="H724" s="187"/>
      <c r="I724" s="239"/>
    </row>
    <row r="725" spans="1:9" ht="23.25" customHeight="1" x14ac:dyDescent="0.25">
      <c r="A725" s="161"/>
      <c r="B725" s="161"/>
      <c r="C725" s="199"/>
      <c r="D725" s="36"/>
      <c r="E725" s="118">
        <f>SUM(E722)</f>
        <v>900</v>
      </c>
      <c r="F725" s="117" t="s">
        <v>1</v>
      </c>
      <c r="G725" s="168"/>
      <c r="H725" s="195"/>
      <c r="I725" s="240"/>
    </row>
    <row r="726" spans="1:9" ht="23.25" customHeight="1" x14ac:dyDescent="0.25">
      <c r="A726" s="161"/>
      <c r="B726" s="161"/>
      <c r="C726" s="199"/>
      <c r="D726" s="36"/>
      <c r="E726" s="118">
        <f>SUM(E713)</f>
        <v>222</v>
      </c>
      <c r="F726" s="117" t="s">
        <v>23</v>
      </c>
      <c r="G726" s="167"/>
      <c r="H726" s="188"/>
      <c r="I726" s="241"/>
    </row>
    <row r="727" spans="1:9" ht="22.5" customHeight="1" x14ac:dyDescent="0.25">
      <c r="A727" s="228" t="s">
        <v>136</v>
      </c>
      <c r="B727" s="229"/>
      <c r="C727" s="229"/>
      <c r="D727" s="229"/>
      <c r="E727" s="229"/>
      <c r="F727" s="229"/>
      <c r="G727" s="229"/>
      <c r="H727" s="229"/>
      <c r="I727" s="230"/>
    </row>
    <row r="728" spans="1:9" x14ac:dyDescent="0.25">
      <c r="A728" s="169">
        <v>300</v>
      </c>
      <c r="B728" s="160" t="s">
        <v>6</v>
      </c>
      <c r="C728" s="175">
        <v>8.5749999999999993</v>
      </c>
      <c r="D728" s="179" t="s">
        <v>945</v>
      </c>
      <c r="E728" s="174">
        <v>2138</v>
      </c>
      <c r="F728" s="160" t="s">
        <v>7</v>
      </c>
      <c r="G728" s="164" t="s">
        <v>274</v>
      </c>
      <c r="H728" s="202" t="s">
        <v>271</v>
      </c>
      <c r="I728" s="155" t="s">
        <v>858</v>
      </c>
    </row>
    <row r="729" spans="1:9" x14ac:dyDescent="0.25">
      <c r="A729" s="169"/>
      <c r="B729" s="160"/>
      <c r="C729" s="176"/>
      <c r="D729" s="180"/>
      <c r="E729" s="174"/>
      <c r="F729" s="160"/>
      <c r="G729" s="165"/>
      <c r="H729" s="203"/>
      <c r="I729" s="156"/>
    </row>
    <row r="730" spans="1:9" ht="15" customHeight="1" x14ac:dyDescent="0.25">
      <c r="A730" s="169">
        <v>301</v>
      </c>
      <c r="B730" s="160" t="s">
        <v>24</v>
      </c>
      <c r="C730" s="175">
        <v>4.4039999999999999</v>
      </c>
      <c r="D730" s="179" t="s">
        <v>946</v>
      </c>
      <c r="E730" s="174">
        <v>1101</v>
      </c>
      <c r="F730" s="160" t="s">
        <v>7</v>
      </c>
      <c r="G730" s="164" t="s">
        <v>274</v>
      </c>
      <c r="H730" s="202" t="s">
        <v>271</v>
      </c>
      <c r="I730" s="155" t="s">
        <v>859</v>
      </c>
    </row>
    <row r="731" spans="1:9" x14ac:dyDescent="0.25">
      <c r="A731" s="169"/>
      <c r="B731" s="160"/>
      <c r="C731" s="250"/>
      <c r="D731" s="180"/>
      <c r="E731" s="174"/>
      <c r="F731" s="160"/>
      <c r="G731" s="165"/>
      <c r="H731" s="203"/>
      <c r="I731" s="156"/>
    </row>
    <row r="732" spans="1:9" ht="15" customHeight="1" x14ac:dyDescent="0.25">
      <c r="A732" s="169">
        <v>302</v>
      </c>
      <c r="B732" s="160" t="s">
        <v>9</v>
      </c>
      <c r="C732" s="173">
        <v>4.2450000000000001</v>
      </c>
      <c r="D732" s="179" t="s">
        <v>947</v>
      </c>
      <c r="E732" s="174">
        <v>1254</v>
      </c>
      <c r="F732" s="160" t="s">
        <v>7</v>
      </c>
      <c r="G732" s="164" t="s">
        <v>274</v>
      </c>
      <c r="H732" s="202" t="s">
        <v>271</v>
      </c>
      <c r="I732" s="155" t="s">
        <v>860</v>
      </c>
    </row>
    <row r="733" spans="1:9" x14ac:dyDescent="0.25">
      <c r="A733" s="169"/>
      <c r="B733" s="160"/>
      <c r="C733" s="173"/>
      <c r="D733" s="180"/>
      <c r="E733" s="174"/>
      <c r="F733" s="160"/>
      <c r="G733" s="165"/>
      <c r="H733" s="203"/>
      <c r="I733" s="156"/>
    </row>
    <row r="734" spans="1:9" ht="15" customHeight="1" x14ac:dyDescent="0.25">
      <c r="A734" s="169">
        <v>303</v>
      </c>
      <c r="B734" s="160" t="s">
        <v>86</v>
      </c>
      <c r="C734" s="173">
        <v>0.8</v>
      </c>
      <c r="D734" s="179" t="s">
        <v>947</v>
      </c>
      <c r="E734" s="174">
        <v>500</v>
      </c>
      <c r="F734" s="160" t="s">
        <v>7</v>
      </c>
      <c r="G734" s="164" t="s">
        <v>274</v>
      </c>
      <c r="H734" s="202" t="s">
        <v>271</v>
      </c>
      <c r="I734" s="155" t="s">
        <v>860</v>
      </c>
    </row>
    <row r="735" spans="1:9" x14ac:dyDescent="0.25">
      <c r="A735" s="169"/>
      <c r="B735" s="160"/>
      <c r="C735" s="173"/>
      <c r="D735" s="180"/>
      <c r="E735" s="174"/>
      <c r="F735" s="160"/>
      <c r="G735" s="165"/>
      <c r="H735" s="203"/>
      <c r="I735" s="156"/>
    </row>
    <row r="736" spans="1:9" ht="15" customHeight="1" x14ac:dyDescent="0.25">
      <c r="A736" s="251" t="s">
        <v>18</v>
      </c>
      <c r="B736" s="251"/>
      <c r="C736" s="48">
        <f>SUM(C728:C735)</f>
        <v>18.024000000000001</v>
      </c>
      <c r="D736" s="79"/>
      <c r="E736" s="118">
        <f>SUM(E728,E730,E732,E734)</f>
        <v>4993</v>
      </c>
      <c r="F736" s="124" t="s">
        <v>7</v>
      </c>
      <c r="G736" s="177" t="s">
        <v>271</v>
      </c>
      <c r="H736" s="178"/>
      <c r="I736" s="31"/>
    </row>
    <row r="737" spans="1:9" ht="15" customHeight="1" x14ac:dyDescent="0.25">
      <c r="A737" s="335" t="s">
        <v>137</v>
      </c>
      <c r="B737" s="336"/>
      <c r="C737" s="336"/>
      <c r="D737" s="336"/>
      <c r="E737" s="336"/>
      <c r="F737" s="336"/>
      <c r="G737" s="336"/>
      <c r="H737" s="336"/>
      <c r="I737" s="337"/>
    </row>
    <row r="738" spans="1:9" x14ac:dyDescent="0.25">
      <c r="A738" s="169">
        <v>304</v>
      </c>
      <c r="B738" s="160" t="s">
        <v>78</v>
      </c>
      <c r="C738" s="173">
        <v>1.835</v>
      </c>
      <c r="D738" s="162">
        <v>734</v>
      </c>
      <c r="E738" s="174">
        <v>734</v>
      </c>
      <c r="F738" s="160" t="s">
        <v>1</v>
      </c>
      <c r="G738" s="164" t="s">
        <v>274</v>
      </c>
      <c r="H738" s="202" t="s">
        <v>271</v>
      </c>
      <c r="I738" s="155" t="s">
        <v>861</v>
      </c>
    </row>
    <row r="739" spans="1:9" x14ac:dyDescent="0.25">
      <c r="A739" s="169"/>
      <c r="B739" s="160"/>
      <c r="C739" s="173"/>
      <c r="D739" s="163"/>
      <c r="E739" s="174"/>
      <c r="F739" s="160"/>
      <c r="G739" s="165"/>
      <c r="H739" s="203"/>
      <c r="I739" s="156"/>
    </row>
    <row r="740" spans="1:9" ht="15" customHeight="1" x14ac:dyDescent="0.25">
      <c r="A740" s="169">
        <v>305</v>
      </c>
      <c r="B740" s="160" t="s">
        <v>72</v>
      </c>
      <c r="C740" s="173">
        <v>0.629</v>
      </c>
      <c r="D740" s="162">
        <v>286</v>
      </c>
      <c r="E740" s="174">
        <v>286</v>
      </c>
      <c r="F740" s="160" t="s">
        <v>1</v>
      </c>
      <c r="G740" s="164" t="s">
        <v>274</v>
      </c>
      <c r="H740" s="202" t="s">
        <v>271</v>
      </c>
      <c r="I740" s="155" t="s">
        <v>862</v>
      </c>
    </row>
    <row r="741" spans="1:9" x14ac:dyDescent="0.25">
      <c r="A741" s="169"/>
      <c r="B741" s="160"/>
      <c r="C741" s="173"/>
      <c r="D741" s="163"/>
      <c r="E741" s="174"/>
      <c r="F741" s="160"/>
      <c r="G741" s="165"/>
      <c r="H741" s="203"/>
      <c r="I741" s="156"/>
    </row>
    <row r="742" spans="1:9" ht="15" customHeight="1" x14ac:dyDescent="0.25">
      <c r="A742" s="169">
        <v>306</v>
      </c>
      <c r="B742" s="160" t="s">
        <v>83</v>
      </c>
      <c r="C742" s="173">
        <v>1.54</v>
      </c>
      <c r="D742" s="162">
        <v>616</v>
      </c>
      <c r="E742" s="174">
        <v>616</v>
      </c>
      <c r="F742" s="160" t="s">
        <v>1</v>
      </c>
      <c r="G742" s="164" t="s">
        <v>274</v>
      </c>
      <c r="H742" s="202" t="s">
        <v>271</v>
      </c>
      <c r="I742" s="155" t="s">
        <v>863</v>
      </c>
    </row>
    <row r="743" spans="1:9" x14ac:dyDescent="0.25">
      <c r="A743" s="169"/>
      <c r="B743" s="160"/>
      <c r="C743" s="173"/>
      <c r="D743" s="163"/>
      <c r="E743" s="174"/>
      <c r="F743" s="160"/>
      <c r="G743" s="165"/>
      <c r="H743" s="203"/>
      <c r="I743" s="156"/>
    </row>
    <row r="744" spans="1:9" ht="15" customHeight="1" x14ac:dyDescent="0.25">
      <c r="A744" s="169">
        <v>307</v>
      </c>
      <c r="B744" s="160" t="s">
        <v>2</v>
      </c>
      <c r="C744" s="173">
        <v>0.51300000000000001</v>
      </c>
      <c r="D744" s="162">
        <v>223</v>
      </c>
      <c r="E744" s="174">
        <v>223</v>
      </c>
      <c r="F744" s="160" t="s">
        <v>1</v>
      </c>
      <c r="G744" s="164" t="s">
        <v>274</v>
      </c>
      <c r="H744" s="202" t="s">
        <v>271</v>
      </c>
      <c r="I744" s="155" t="s">
        <v>864</v>
      </c>
    </row>
    <row r="745" spans="1:9" x14ac:dyDescent="0.25">
      <c r="A745" s="169"/>
      <c r="B745" s="160"/>
      <c r="C745" s="173"/>
      <c r="D745" s="163"/>
      <c r="E745" s="174"/>
      <c r="F745" s="160"/>
      <c r="G745" s="165"/>
      <c r="H745" s="203"/>
      <c r="I745" s="156"/>
    </row>
    <row r="746" spans="1:9" ht="15" customHeight="1" x14ac:dyDescent="0.25">
      <c r="A746" s="169">
        <v>308</v>
      </c>
      <c r="B746" s="160" t="s">
        <v>51</v>
      </c>
      <c r="C746" s="173">
        <v>0.51300000000000001</v>
      </c>
      <c r="D746" s="162">
        <v>223</v>
      </c>
      <c r="E746" s="174">
        <v>800</v>
      </c>
      <c r="F746" s="160" t="s">
        <v>1</v>
      </c>
      <c r="G746" s="164" t="s">
        <v>274</v>
      </c>
      <c r="H746" s="202" t="s">
        <v>271</v>
      </c>
      <c r="I746" s="155"/>
    </row>
    <row r="747" spans="1:9" x14ac:dyDescent="0.25">
      <c r="A747" s="169"/>
      <c r="B747" s="160"/>
      <c r="C747" s="173"/>
      <c r="D747" s="163"/>
      <c r="E747" s="174"/>
      <c r="F747" s="160"/>
      <c r="G747" s="165"/>
      <c r="H747" s="203"/>
      <c r="I747" s="156"/>
    </row>
    <row r="748" spans="1:9" ht="15" customHeight="1" x14ac:dyDescent="0.25">
      <c r="A748" s="169">
        <v>309</v>
      </c>
      <c r="B748" s="160" t="s">
        <v>373</v>
      </c>
      <c r="C748" s="173">
        <v>0.51300000000000001</v>
      </c>
      <c r="D748" s="162">
        <v>223</v>
      </c>
      <c r="E748" s="174">
        <v>900</v>
      </c>
      <c r="F748" s="160" t="s">
        <v>1</v>
      </c>
      <c r="G748" s="164" t="s">
        <v>274</v>
      </c>
      <c r="H748" s="202" t="s">
        <v>271</v>
      </c>
      <c r="I748" s="155"/>
    </row>
    <row r="749" spans="1:9" x14ac:dyDescent="0.25">
      <c r="A749" s="169"/>
      <c r="B749" s="160"/>
      <c r="C749" s="173"/>
      <c r="D749" s="163"/>
      <c r="E749" s="174"/>
      <c r="F749" s="160"/>
      <c r="G749" s="165"/>
      <c r="H749" s="203"/>
      <c r="I749" s="156"/>
    </row>
    <row r="750" spans="1:9" ht="15" customHeight="1" x14ac:dyDescent="0.25">
      <c r="A750" s="335" t="s">
        <v>18</v>
      </c>
      <c r="B750" s="336"/>
      <c r="C750" s="48">
        <f>SUM(C738:C749)</f>
        <v>5.5429999999999993</v>
      </c>
      <c r="D750" s="79"/>
      <c r="E750" s="118">
        <f>SUM(E738,E740,E742,E744,E746,E748)</f>
        <v>3559</v>
      </c>
      <c r="F750" s="124" t="s">
        <v>1</v>
      </c>
      <c r="G750" s="177" t="s">
        <v>271</v>
      </c>
      <c r="H750" s="178"/>
      <c r="I750" s="31"/>
    </row>
    <row r="751" spans="1:9" ht="15" customHeight="1" x14ac:dyDescent="0.25">
      <c r="A751" s="335" t="s">
        <v>138</v>
      </c>
      <c r="B751" s="336"/>
      <c r="C751" s="336"/>
      <c r="D751" s="336"/>
      <c r="E751" s="336"/>
      <c r="F751" s="336"/>
      <c r="G751" s="336"/>
      <c r="H751" s="336"/>
      <c r="I751" s="337"/>
    </row>
    <row r="752" spans="1:9" x14ac:dyDescent="0.25">
      <c r="A752" s="169">
        <v>310</v>
      </c>
      <c r="B752" s="160" t="s">
        <v>139</v>
      </c>
      <c r="C752" s="175">
        <v>2.052</v>
      </c>
      <c r="D752" s="162">
        <v>901</v>
      </c>
      <c r="E752" s="213">
        <v>901</v>
      </c>
      <c r="F752" s="191" t="s">
        <v>7</v>
      </c>
      <c r="G752" s="164" t="s">
        <v>274</v>
      </c>
      <c r="H752" s="202" t="s">
        <v>271</v>
      </c>
      <c r="I752" s="155" t="s">
        <v>865</v>
      </c>
    </row>
    <row r="753" spans="1:9" x14ac:dyDescent="0.25">
      <c r="A753" s="169"/>
      <c r="B753" s="160"/>
      <c r="C753" s="250"/>
      <c r="D753" s="163"/>
      <c r="E753" s="214"/>
      <c r="F753" s="192"/>
      <c r="G753" s="165"/>
      <c r="H753" s="203"/>
      <c r="I753" s="156"/>
    </row>
    <row r="754" spans="1:9" ht="20.25" customHeight="1" x14ac:dyDescent="0.25">
      <c r="A754" s="169">
        <v>311</v>
      </c>
      <c r="B754" s="160" t="s">
        <v>140</v>
      </c>
      <c r="C754" s="173">
        <v>2.0569999999999999</v>
      </c>
      <c r="D754" s="162">
        <v>935</v>
      </c>
      <c r="E754" s="174">
        <v>935</v>
      </c>
      <c r="F754" s="191" t="s">
        <v>7</v>
      </c>
      <c r="G754" s="164" t="s">
        <v>274</v>
      </c>
      <c r="H754" s="202" t="s">
        <v>271</v>
      </c>
      <c r="I754" s="155" t="s">
        <v>866</v>
      </c>
    </row>
    <row r="755" spans="1:9" x14ac:dyDescent="0.25">
      <c r="A755" s="169"/>
      <c r="B755" s="160"/>
      <c r="C755" s="173"/>
      <c r="D755" s="163"/>
      <c r="E755" s="174"/>
      <c r="F755" s="192"/>
      <c r="G755" s="165"/>
      <c r="H755" s="203"/>
      <c r="I755" s="156"/>
    </row>
    <row r="756" spans="1:9" ht="15" customHeight="1" x14ac:dyDescent="0.25">
      <c r="A756" s="169">
        <v>312</v>
      </c>
      <c r="B756" s="160" t="s">
        <v>78</v>
      </c>
      <c r="C756" s="175">
        <v>2.2829999999999999</v>
      </c>
      <c r="D756" s="162">
        <v>761</v>
      </c>
      <c r="E756" s="174">
        <v>761</v>
      </c>
      <c r="F756" s="191" t="s">
        <v>7</v>
      </c>
      <c r="G756" s="164" t="s">
        <v>274</v>
      </c>
      <c r="H756" s="202" t="s">
        <v>271</v>
      </c>
      <c r="I756" s="155" t="s">
        <v>867</v>
      </c>
    </row>
    <row r="757" spans="1:9" x14ac:dyDescent="0.25">
      <c r="A757" s="169"/>
      <c r="B757" s="160"/>
      <c r="C757" s="176"/>
      <c r="D757" s="163"/>
      <c r="E757" s="174"/>
      <c r="F757" s="192"/>
      <c r="G757" s="165"/>
      <c r="H757" s="203"/>
      <c r="I757" s="156"/>
    </row>
    <row r="758" spans="1:9" ht="15" customHeight="1" x14ac:dyDescent="0.25">
      <c r="A758" s="169">
        <v>313</v>
      </c>
      <c r="B758" s="160" t="s">
        <v>395</v>
      </c>
      <c r="C758" s="175">
        <v>7.0750000000000002</v>
      </c>
      <c r="D758" s="162">
        <v>1389</v>
      </c>
      <c r="E758" s="174">
        <v>1389</v>
      </c>
      <c r="F758" s="191" t="s">
        <v>7</v>
      </c>
      <c r="G758" s="164" t="s">
        <v>274</v>
      </c>
      <c r="H758" s="202" t="s">
        <v>271</v>
      </c>
      <c r="I758" s="155" t="s">
        <v>853</v>
      </c>
    </row>
    <row r="759" spans="1:9" ht="51" customHeight="1" x14ac:dyDescent="0.25">
      <c r="A759" s="169"/>
      <c r="B759" s="160"/>
      <c r="C759" s="176"/>
      <c r="D759" s="163"/>
      <c r="E759" s="174"/>
      <c r="F759" s="192"/>
      <c r="G759" s="165"/>
      <c r="H759" s="203"/>
      <c r="I759" s="156"/>
    </row>
    <row r="760" spans="1:9" ht="15" customHeight="1" x14ac:dyDescent="0.25">
      <c r="A760" s="169">
        <v>314</v>
      </c>
      <c r="B760" s="160" t="s">
        <v>237</v>
      </c>
      <c r="C760" s="175">
        <v>1.5</v>
      </c>
      <c r="D760" s="162">
        <v>1389</v>
      </c>
      <c r="E760" s="174">
        <v>500</v>
      </c>
      <c r="F760" s="160" t="s">
        <v>1</v>
      </c>
      <c r="G760" s="164" t="s">
        <v>274</v>
      </c>
      <c r="H760" s="202" t="s">
        <v>271</v>
      </c>
      <c r="I760" s="155"/>
    </row>
    <row r="761" spans="1:9" ht="15" customHeight="1" x14ac:dyDescent="0.25">
      <c r="A761" s="169"/>
      <c r="B761" s="160"/>
      <c r="C761" s="176"/>
      <c r="D761" s="163"/>
      <c r="E761" s="174"/>
      <c r="F761" s="160"/>
      <c r="G761" s="165"/>
      <c r="H761" s="203"/>
      <c r="I761" s="156"/>
    </row>
    <row r="762" spans="1:9" ht="15" customHeight="1" x14ac:dyDescent="0.25">
      <c r="A762" s="169">
        <v>316</v>
      </c>
      <c r="B762" s="160" t="s">
        <v>1029</v>
      </c>
      <c r="C762" s="175">
        <v>0.8</v>
      </c>
      <c r="D762" s="162">
        <v>1389</v>
      </c>
      <c r="E762" s="174">
        <v>200</v>
      </c>
      <c r="F762" s="160" t="s">
        <v>1</v>
      </c>
      <c r="G762" s="164" t="s">
        <v>274</v>
      </c>
      <c r="H762" s="202" t="s">
        <v>271</v>
      </c>
      <c r="I762" s="155"/>
    </row>
    <row r="763" spans="1:9" ht="18.75" customHeight="1" x14ac:dyDescent="0.25">
      <c r="A763" s="169"/>
      <c r="B763" s="160"/>
      <c r="C763" s="176"/>
      <c r="D763" s="163"/>
      <c r="E763" s="174"/>
      <c r="F763" s="160"/>
      <c r="G763" s="165"/>
      <c r="H763" s="203"/>
      <c r="I763" s="156"/>
    </row>
    <row r="764" spans="1:9" ht="15" customHeight="1" x14ac:dyDescent="0.25">
      <c r="A764" s="169">
        <v>317</v>
      </c>
      <c r="B764" s="160" t="s">
        <v>86</v>
      </c>
      <c r="C764" s="175">
        <v>0.8</v>
      </c>
      <c r="D764" s="162">
        <v>1389</v>
      </c>
      <c r="E764" s="174">
        <v>600</v>
      </c>
      <c r="F764" s="160" t="s">
        <v>1</v>
      </c>
      <c r="G764" s="164" t="s">
        <v>274</v>
      </c>
      <c r="H764" s="202" t="s">
        <v>271</v>
      </c>
      <c r="I764" s="155"/>
    </row>
    <row r="765" spans="1:9" ht="22.5" customHeight="1" x14ac:dyDescent="0.25">
      <c r="A765" s="169"/>
      <c r="B765" s="160"/>
      <c r="C765" s="176"/>
      <c r="D765" s="163"/>
      <c r="E765" s="174"/>
      <c r="F765" s="160"/>
      <c r="G765" s="165"/>
      <c r="H765" s="203"/>
      <c r="I765" s="156"/>
    </row>
    <row r="766" spans="1:9" ht="15" customHeight="1" x14ac:dyDescent="0.25">
      <c r="A766" s="169">
        <v>318</v>
      </c>
      <c r="B766" s="160" t="s">
        <v>372</v>
      </c>
      <c r="C766" s="175">
        <v>0.62</v>
      </c>
      <c r="D766" s="162">
        <v>1389</v>
      </c>
      <c r="E766" s="174">
        <v>600</v>
      </c>
      <c r="F766" s="160" t="s">
        <v>1</v>
      </c>
      <c r="G766" s="164" t="s">
        <v>274</v>
      </c>
      <c r="H766" s="202" t="s">
        <v>271</v>
      </c>
      <c r="I766" s="155"/>
    </row>
    <row r="767" spans="1:9" ht="21" customHeight="1" x14ac:dyDescent="0.25">
      <c r="A767" s="169"/>
      <c r="B767" s="160"/>
      <c r="C767" s="176"/>
      <c r="D767" s="163"/>
      <c r="E767" s="174"/>
      <c r="F767" s="160"/>
      <c r="G767" s="165"/>
      <c r="H767" s="203"/>
      <c r="I767" s="156"/>
    </row>
    <row r="768" spans="1:9" ht="15" customHeight="1" x14ac:dyDescent="0.25">
      <c r="A768" s="169">
        <v>319</v>
      </c>
      <c r="B768" s="160" t="s">
        <v>53</v>
      </c>
      <c r="C768" s="175">
        <v>0.94499999999999995</v>
      </c>
      <c r="D768" s="162">
        <v>1389</v>
      </c>
      <c r="E768" s="174">
        <v>400</v>
      </c>
      <c r="F768" s="160" t="s">
        <v>1</v>
      </c>
      <c r="G768" s="164" t="s">
        <v>274</v>
      </c>
      <c r="H768" s="202" t="s">
        <v>271</v>
      </c>
      <c r="I768" s="155"/>
    </row>
    <row r="769" spans="1:9" ht="21.75" customHeight="1" x14ac:dyDescent="0.25">
      <c r="A769" s="169"/>
      <c r="B769" s="160"/>
      <c r="C769" s="176"/>
      <c r="D769" s="163"/>
      <c r="E769" s="174"/>
      <c r="F769" s="160"/>
      <c r="G769" s="165"/>
      <c r="H769" s="203"/>
      <c r="I769" s="156"/>
    </row>
    <row r="770" spans="1:9" ht="15" customHeight="1" x14ac:dyDescent="0.25">
      <c r="A770" s="169">
        <v>320</v>
      </c>
      <c r="B770" s="160" t="s">
        <v>292</v>
      </c>
      <c r="C770" s="175">
        <v>0.3</v>
      </c>
      <c r="D770" s="162">
        <v>1389</v>
      </c>
      <c r="E770" s="174">
        <v>200</v>
      </c>
      <c r="F770" s="160" t="s">
        <v>1</v>
      </c>
      <c r="G770" s="164" t="s">
        <v>274</v>
      </c>
      <c r="H770" s="202" t="s">
        <v>271</v>
      </c>
      <c r="I770" s="155"/>
    </row>
    <row r="771" spans="1:9" ht="20.25" customHeight="1" x14ac:dyDescent="0.25">
      <c r="A771" s="169"/>
      <c r="B771" s="160"/>
      <c r="C771" s="176"/>
      <c r="D771" s="163"/>
      <c r="E771" s="174"/>
      <c r="F771" s="160"/>
      <c r="G771" s="165"/>
      <c r="H771" s="203"/>
      <c r="I771" s="156"/>
    </row>
    <row r="772" spans="1:9" ht="15" customHeight="1" x14ac:dyDescent="0.25">
      <c r="A772" s="169">
        <v>322</v>
      </c>
      <c r="B772" s="160" t="s">
        <v>83</v>
      </c>
      <c r="C772" s="175">
        <v>0.8</v>
      </c>
      <c r="D772" s="162">
        <v>1389</v>
      </c>
      <c r="E772" s="174">
        <v>260</v>
      </c>
      <c r="F772" s="160" t="s">
        <v>1</v>
      </c>
      <c r="G772" s="164" t="s">
        <v>274</v>
      </c>
      <c r="H772" s="202" t="s">
        <v>271</v>
      </c>
      <c r="I772" s="155"/>
    </row>
    <row r="773" spans="1:9" ht="20.25" customHeight="1" x14ac:dyDescent="0.25">
      <c r="A773" s="169"/>
      <c r="B773" s="160"/>
      <c r="C773" s="176"/>
      <c r="D773" s="163"/>
      <c r="E773" s="174"/>
      <c r="F773" s="160"/>
      <c r="G773" s="165"/>
      <c r="H773" s="203"/>
      <c r="I773" s="156"/>
    </row>
    <row r="774" spans="1:9" ht="15" customHeight="1" x14ac:dyDescent="0.25">
      <c r="A774" s="169">
        <v>323</v>
      </c>
      <c r="B774" s="160" t="s">
        <v>389</v>
      </c>
      <c r="C774" s="175">
        <v>0.9</v>
      </c>
      <c r="D774" s="162">
        <v>1389</v>
      </c>
      <c r="E774" s="174">
        <v>300</v>
      </c>
      <c r="F774" s="160" t="s">
        <v>1</v>
      </c>
      <c r="G774" s="164" t="s">
        <v>274</v>
      </c>
      <c r="H774" s="202" t="s">
        <v>271</v>
      </c>
      <c r="I774" s="155"/>
    </row>
    <row r="775" spans="1:9" ht="21" customHeight="1" x14ac:dyDescent="0.25">
      <c r="A775" s="169"/>
      <c r="B775" s="160"/>
      <c r="C775" s="176"/>
      <c r="D775" s="163"/>
      <c r="E775" s="174"/>
      <c r="F775" s="160"/>
      <c r="G775" s="165"/>
      <c r="H775" s="203"/>
      <c r="I775" s="156"/>
    </row>
    <row r="776" spans="1:9" ht="15" customHeight="1" x14ac:dyDescent="0.25">
      <c r="A776" s="182" t="s">
        <v>18</v>
      </c>
      <c r="B776" s="183"/>
      <c r="C776" s="270">
        <f>SUM(C751:C774)</f>
        <v>20.132000000000001</v>
      </c>
      <c r="D776" s="38"/>
      <c r="E776" s="118">
        <f>SUM(E758,E756,E754,E752)</f>
        <v>3986</v>
      </c>
      <c r="F776" s="117" t="s">
        <v>7</v>
      </c>
      <c r="G776" s="204" t="s">
        <v>271</v>
      </c>
      <c r="H776" s="205"/>
      <c r="I776" s="31"/>
    </row>
    <row r="777" spans="1:9" ht="15" customHeight="1" x14ac:dyDescent="0.25">
      <c r="A777" s="184"/>
      <c r="B777" s="185"/>
      <c r="C777" s="271"/>
      <c r="D777" s="38"/>
      <c r="E777" s="118">
        <f>SUM(E760,E762,E764,E766,E768,E770,E772,E774)</f>
        <v>3060</v>
      </c>
      <c r="F777" s="117" t="s">
        <v>1</v>
      </c>
      <c r="G777" s="204" t="s">
        <v>271</v>
      </c>
      <c r="H777" s="205"/>
      <c r="I777" s="31"/>
    </row>
    <row r="778" spans="1:9" ht="30" customHeight="1" x14ac:dyDescent="0.25">
      <c r="A778" s="215" t="s">
        <v>250</v>
      </c>
      <c r="B778" s="216"/>
      <c r="C778" s="227">
        <f>SUM(C776,C750,C736,C724,C707)</f>
        <v>79.319000000000003</v>
      </c>
      <c r="D778" s="39"/>
      <c r="E778" s="119">
        <f>SUM(E726)</f>
        <v>222</v>
      </c>
      <c r="F778" s="117" t="s">
        <v>23</v>
      </c>
      <c r="G778" s="221">
        <f>SUM(E778,E779,E780)</f>
        <v>27219</v>
      </c>
      <c r="H778" s="222"/>
      <c r="I778" s="196"/>
    </row>
    <row r="779" spans="1:9" ht="15.75" x14ac:dyDescent="0.25">
      <c r="A779" s="217"/>
      <c r="B779" s="218"/>
      <c r="C779" s="227"/>
      <c r="D779" s="40"/>
      <c r="E779" s="119">
        <f>SUM(E776,E736,E724,E708,)</f>
        <v>15405</v>
      </c>
      <c r="F779" s="117" t="s">
        <v>7</v>
      </c>
      <c r="G779" s="223"/>
      <c r="H779" s="224"/>
      <c r="I779" s="197"/>
    </row>
    <row r="780" spans="1:9" ht="15.75" x14ac:dyDescent="0.25">
      <c r="A780" s="219"/>
      <c r="B780" s="220"/>
      <c r="C780" s="227"/>
      <c r="D780" s="62"/>
      <c r="E780" s="119">
        <f>SUM(E777,E750,E725,E707,)</f>
        <v>11592</v>
      </c>
      <c r="F780" s="117" t="s">
        <v>1</v>
      </c>
      <c r="G780" s="225"/>
      <c r="H780" s="226"/>
      <c r="I780" s="198"/>
    </row>
    <row r="781" spans="1:9" ht="25.5" customHeight="1" x14ac:dyDescent="0.25">
      <c r="A781" s="277" t="s">
        <v>253</v>
      </c>
      <c r="B781" s="278"/>
      <c r="C781" s="278"/>
      <c r="D781" s="278"/>
      <c r="E781" s="278"/>
      <c r="F781" s="278"/>
      <c r="G781" s="278"/>
      <c r="H781" s="278"/>
      <c r="I781" s="279"/>
    </row>
    <row r="782" spans="1:9" ht="16.5" customHeight="1" x14ac:dyDescent="0.25">
      <c r="A782" s="272" t="s">
        <v>141</v>
      </c>
      <c r="B782" s="273"/>
      <c r="C782" s="273"/>
      <c r="D782" s="273"/>
      <c r="E782" s="273"/>
      <c r="F782" s="273"/>
      <c r="G782" s="273"/>
      <c r="H782" s="273"/>
      <c r="I782" s="274"/>
    </row>
    <row r="783" spans="1:9" s="8" customFormat="1" x14ac:dyDescent="0.25">
      <c r="A783" s="169">
        <v>324</v>
      </c>
      <c r="B783" s="160" t="s">
        <v>6</v>
      </c>
      <c r="C783" s="175">
        <v>5.766</v>
      </c>
      <c r="D783" s="162">
        <v>945</v>
      </c>
      <c r="E783" s="110">
        <v>507</v>
      </c>
      <c r="F783" s="111" t="s">
        <v>23</v>
      </c>
      <c r="G783" s="166" t="s">
        <v>274</v>
      </c>
      <c r="H783" s="171" t="s">
        <v>271</v>
      </c>
      <c r="I783" s="155" t="s">
        <v>595</v>
      </c>
    </row>
    <row r="784" spans="1:9" s="8" customFormat="1" x14ac:dyDescent="0.25">
      <c r="A784" s="169"/>
      <c r="B784" s="160"/>
      <c r="C784" s="250"/>
      <c r="D784" s="256"/>
      <c r="E784" s="110">
        <v>300</v>
      </c>
      <c r="F784" s="111" t="s">
        <v>7</v>
      </c>
      <c r="G784" s="168"/>
      <c r="H784" s="255"/>
      <c r="I784" s="181"/>
    </row>
    <row r="785" spans="1:9" s="8" customFormat="1" x14ac:dyDescent="0.25">
      <c r="A785" s="169"/>
      <c r="B785" s="160"/>
      <c r="C785" s="176"/>
      <c r="D785" s="163"/>
      <c r="E785" s="110">
        <v>678</v>
      </c>
      <c r="F785" s="111" t="s">
        <v>1</v>
      </c>
      <c r="G785" s="167"/>
      <c r="H785" s="172"/>
      <c r="I785" s="156"/>
    </row>
    <row r="786" spans="1:9" s="8" customFormat="1" x14ac:dyDescent="0.25">
      <c r="A786" s="169">
        <v>325</v>
      </c>
      <c r="B786" s="160" t="s">
        <v>71</v>
      </c>
      <c r="C786" s="175">
        <v>8.23</v>
      </c>
      <c r="D786" s="162">
        <v>2140</v>
      </c>
      <c r="E786" s="110">
        <v>1710</v>
      </c>
      <c r="F786" s="111" t="s">
        <v>23</v>
      </c>
      <c r="G786" s="166" t="s">
        <v>274</v>
      </c>
      <c r="H786" s="171" t="s">
        <v>271</v>
      </c>
      <c r="I786" s="155" t="s">
        <v>596</v>
      </c>
    </row>
    <row r="787" spans="1:9" s="8" customFormat="1" x14ac:dyDescent="0.25">
      <c r="A787" s="169"/>
      <c r="B787" s="160"/>
      <c r="C787" s="176"/>
      <c r="D787" s="163"/>
      <c r="E787" s="110">
        <v>430</v>
      </c>
      <c r="F787" s="111" t="s">
        <v>1</v>
      </c>
      <c r="G787" s="167"/>
      <c r="H787" s="172"/>
      <c r="I787" s="156"/>
    </row>
    <row r="788" spans="1:9" s="8" customFormat="1" x14ac:dyDescent="0.25">
      <c r="A788" s="169">
        <v>326</v>
      </c>
      <c r="B788" s="160" t="s">
        <v>4</v>
      </c>
      <c r="C788" s="175">
        <v>9.7309999999999999</v>
      </c>
      <c r="D788" s="162">
        <v>1839</v>
      </c>
      <c r="E788" s="110">
        <v>957</v>
      </c>
      <c r="F788" s="111" t="s">
        <v>23</v>
      </c>
      <c r="G788" s="166" t="s">
        <v>274</v>
      </c>
      <c r="H788" s="171" t="s">
        <v>271</v>
      </c>
      <c r="I788" s="155" t="s">
        <v>597</v>
      </c>
    </row>
    <row r="789" spans="1:9" s="8" customFormat="1" x14ac:dyDescent="0.25">
      <c r="A789" s="169"/>
      <c r="B789" s="160"/>
      <c r="C789" s="176"/>
      <c r="D789" s="163"/>
      <c r="E789" s="110">
        <v>1389</v>
      </c>
      <c r="F789" s="111" t="s">
        <v>7</v>
      </c>
      <c r="G789" s="167"/>
      <c r="H789" s="172"/>
      <c r="I789" s="156"/>
    </row>
    <row r="790" spans="1:9" x14ac:dyDescent="0.25">
      <c r="A790" s="169">
        <v>327</v>
      </c>
      <c r="B790" s="160" t="s">
        <v>42</v>
      </c>
      <c r="C790" s="175">
        <v>2.238</v>
      </c>
      <c r="D790" s="162">
        <v>509</v>
      </c>
      <c r="E790" s="174">
        <v>509</v>
      </c>
      <c r="F790" s="170" t="s">
        <v>23</v>
      </c>
      <c r="G790" s="166" t="s">
        <v>274</v>
      </c>
      <c r="H790" s="171" t="s">
        <v>271</v>
      </c>
      <c r="I790" s="155" t="s">
        <v>598</v>
      </c>
    </row>
    <row r="791" spans="1:9" ht="12.75" customHeight="1" x14ac:dyDescent="0.25">
      <c r="A791" s="169"/>
      <c r="B791" s="160"/>
      <c r="C791" s="176"/>
      <c r="D791" s="163"/>
      <c r="E791" s="174"/>
      <c r="F791" s="170"/>
      <c r="G791" s="167"/>
      <c r="H791" s="172"/>
      <c r="I791" s="156"/>
    </row>
    <row r="792" spans="1:9" x14ac:dyDescent="0.25">
      <c r="A792" s="169">
        <v>328</v>
      </c>
      <c r="B792" s="160" t="s">
        <v>78</v>
      </c>
      <c r="C792" s="175">
        <v>6.46</v>
      </c>
      <c r="D792" s="162">
        <v>1545</v>
      </c>
      <c r="E792" s="110">
        <v>1070</v>
      </c>
      <c r="F792" s="111" t="s">
        <v>23</v>
      </c>
      <c r="G792" s="166" t="s">
        <v>274</v>
      </c>
      <c r="H792" s="171" t="s">
        <v>271</v>
      </c>
      <c r="I792" s="155" t="s">
        <v>599</v>
      </c>
    </row>
    <row r="793" spans="1:9" x14ac:dyDescent="0.25">
      <c r="A793" s="169"/>
      <c r="B793" s="160"/>
      <c r="C793" s="176"/>
      <c r="D793" s="163"/>
      <c r="E793" s="110">
        <v>675</v>
      </c>
      <c r="F793" s="111" t="s">
        <v>1</v>
      </c>
      <c r="G793" s="167"/>
      <c r="H793" s="172"/>
      <c r="I793" s="156"/>
    </row>
    <row r="794" spans="1:9" x14ac:dyDescent="0.25">
      <c r="A794" s="169">
        <v>329</v>
      </c>
      <c r="B794" s="160" t="s">
        <v>10</v>
      </c>
      <c r="C794" s="175">
        <v>2.0249999999999999</v>
      </c>
      <c r="D794" s="162">
        <v>435</v>
      </c>
      <c r="E794" s="174">
        <v>675</v>
      </c>
      <c r="F794" s="170" t="s">
        <v>1</v>
      </c>
      <c r="G794" s="166" t="s">
        <v>274</v>
      </c>
      <c r="H794" s="171" t="s">
        <v>271</v>
      </c>
      <c r="I794" s="155" t="s">
        <v>600</v>
      </c>
    </row>
    <row r="795" spans="1:9" x14ac:dyDescent="0.25">
      <c r="A795" s="169"/>
      <c r="B795" s="160"/>
      <c r="C795" s="176"/>
      <c r="D795" s="163"/>
      <c r="E795" s="174"/>
      <c r="F795" s="170"/>
      <c r="G795" s="167"/>
      <c r="H795" s="172"/>
      <c r="I795" s="156"/>
    </row>
    <row r="796" spans="1:9" x14ac:dyDescent="0.25">
      <c r="A796" s="169">
        <v>330</v>
      </c>
      <c r="B796" s="160" t="s">
        <v>2</v>
      </c>
      <c r="C796" s="175">
        <v>0.53500000000000003</v>
      </c>
      <c r="D796" s="162">
        <v>174</v>
      </c>
      <c r="E796" s="174">
        <v>174</v>
      </c>
      <c r="F796" s="170" t="s">
        <v>7</v>
      </c>
      <c r="G796" s="166" t="s">
        <v>274</v>
      </c>
      <c r="H796" s="171" t="s">
        <v>271</v>
      </c>
      <c r="I796" s="155" t="s">
        <v>601</v>
      </c>
    </row>
    <row r="797" spans="1:9" x14ac:dyDescent="0.25">
      <c r="A797" s="169"/>
      <c r="B797" s="160"/>
      <c r="C797" s="176"/>
      <c r="D797" s="163"/>
      <c r="E797" s="174"/>
      <c r="F797" s="170"/>
      <c r="G797" s="167"/>
      <c r="H797" s="172"/>
      <c r="I797" s="156"/>
    </row>
    <row r="798" spans="1:9" x14ac:dyDescent="0.25">
      <c r="A798" s="169">
        <v>331</v>
      </c>
      <c r="B798" s="160" t="s">
        <v>142</v>
      </c>
      <c r="C798" s="175">
        <v>0.76900000000000002</v>
      </c>
      <c r="D798" s="162">
        <v>191</v>
      </c>
      <c r="E798" s="174">
        <v>191</v>
      </c>
      <c r="F798" s="170" t="s">
        <v>7</v>
      </c>
      <c r="G798" s="166" t="s">
        <v>274</v>
      </c>
      <c r="H798" s="171" t="s">
        <v>271</v>
      </c>
      <c r="I798" s="155" t="s">
        <v>602</v>
      </c>
    </row>
    <row r="799" spans="1:9" x14ac:dyDescent="0.25">
      <c r="A799" s="169"/>
      <c r="B799" s="160"/>
      <c r="C799" s="176"/>
      <c r="D799" s="163"/>
      <c r="E799" s="174"/>
      <c r="F799" s="170"/>
      <c r="G799" s="167"/>
      <c r="H799" s="172"/>
      <c r="I799" s="156"/>
    </row>
    <row r="800" spans="1:9" ht="51.75" customHeight="1" x14ac:dyDescent="0.25">
      <c r="A800" s="169">
        <v>332</v>
      </c>
      <c r="B800" s="160" t="s">
        <v>143</v>
      </c>
      <c r="C800" s="175">
        <v>2.7109999999999999</v>
      </c>
      <c r="D800" s="162">
        <v>877</v>
      </c>
      <c r="E800" s="174">
        <v>877</v>
      </c>
      <c r="F800" s="169" t="s">
        <v>23</v>
      </c>
      <c r="G800" s="189" t="s">
        <v>274</v>
      </c>
      <c r="H800" s="171" t="s">
        <v>271</v>
      </c>
      <c r="I800" s="155" t="s">
        <v>603</v>
      </c>
    </row>
    <row r="801" spans="1:9" x14ac:dyDescent="0.25">
      <c r="A801" s="169"/>
      <c r="B801" s="160"/>
      <c r="C801" s="176"/>
      <c r="D801" s="163"/>
      <c r="E801" s="174"/>
      <c r="F801" s="169"/>
      <c r="G801" s="190"/>
      <c r="H801" s="172"/>
      <c r="I801" s="156"/>
    </row>
    <row r="802" spans="1:9" ht="39" customHeight="1" x14ac:dyDescent="0.25">
      <c r="A802" s="169">
        <v>333</v>
      </c>
      <c r="B802" s="160" t="s">
        <v>144</v>
      </c>
      <c r="C802" s="175">
        <v>19.03</v>
      </c>
      <c r="D802" s="162">
        <v>4565</v>
      </c>
      <c r="E802" s="110">
        <v>2500</v>
      </c>
      <c r="F802" s="115" t="s">
        <v>7</v>
      </c>
      <c r="G802" s="189" t="s">
        <v>288</v>
      </c>
      <c r="H802" s="171" t="s">
        <v>271</v>
      </c>
      <c r="I802" s="155" t="s">
        <v>604</v>
      </c>
    </row>
    <row r="803" spans="1:9" ht="37.5" customHeight="1" x14ac:dyDescent="0.25">
      <c r="A803" s="169"/>
      <c r="B803" s="160"/>
      <c r="C803" s="250"/>
      <c r="D803" s="256"/>
      <c r="E803" s="110">
        <v>291</v>
      </c>
      <c r="F803" s="115" t="s">
        <v>23</v>
      </c>
      <c r="G803" s="245"/>
      <c r="H803" s="255"/>
      <c r="I803" s="181"/>
    </row>
    <row r="804" spans="1:9" ht="37.5" customHeight="1" x14ac:dyDescent="0.25">
      <c r="A804" s="169"/>
      <c r="B804" s="160"/>
      <c r="C804" s="176"/>
      <c r="D804" s="163"/>
      <c r="E804" s="110">
        <v>1774</v>
      </c>
      <c r="F804" s="115" t="s">
        <v>1</v>
      </c>
      <c r="G804" s="190"/>
      <c r="H804" s="172"/>
      <c r="I804" s="156"/>
    </row>
    <row r="805" spans="1:9" ht="15" customHeight="1" x14ac:dyDescent="0.25">
      <c r="A805" s="182" t="s">
        <v>18</v>
      </c>
      <c r="B805" s="231"/>
      <c r="C805" s="199">
        <f>SUM(C783:C804)</f>
        <v>57.49499999999999</v>
      </c>
      <c r="D805" s="35"/>
      <c r="E805" s="118">
        <f>SUM(E783,E786,E788,E790,E792,E800,E803)</f>
        <v>5921</v>
      </c>
      <c r="F805" s="117" t="s">
        <v>23</v>
      </c>
      <c r="G805" s="166" t="s">
        <v>271</v>
      </c>
      <c r="H805" s="187"/>
      <c r="I805" s="239"/>
    </row>
    <row r="806" spans="1:9" x14ac:dyDescent="0.25">
      <c r="A806" s="257"/>
      <c r="B806" s="258"/>
      <c r="C806" s="199"/>
      <c r="D806" s="37"/>
      <c r="E806" s="118">
        <f>SUM(E784,E789,E796,E798,E802)</f>
        <v>4554</v>
      </c>
      <c r="F806" s="117" t="s">
        <v>7</v>
      </c>
      <c r="G806" s="168"/>
      <c r="H806" s="195"/>
      <c r="I806" s="240"/>
    </row>
    <row r="807" spans="1:9" x14ac:dyDescent="0.25">
      <c r="A807" s="184"/>
      <c r="B807" s="232"/>
      <c r="C807" s="199"/>
      <c r="D807" s="36"/>
      <c r="E807" s="118">
        <f>SUM(E785,E787,E793,E794,E804)</f>
        <v>4232</v>
      </c>
      <c r="F807" s="117" t="s">
        <v>1</v>
      </c>
      <c r="G807" s="167"/>
      <c r="H807" s="188"/>
      <c r="I807" s="241"/>
    </row>
    <row r="808" spans="1:9" ht="15" customHeight="1" x14ac:dyDescent="0.25">
      <c r="A808" s="228" t="s">
        <v>145</v>
      </c>
      <c r="B808" s="229"/>
      <c r="C808" s="229"/>
      <c r="D808" s="229"/>
      <c r="E808" s="229"/>
      <c r="F808" s="229"/>
      <c r="G808" s="229"/>
      <c r="H808" s="229"/>
      <c r="I808" s="230"/>
    </row>
    <row r="809" spans="1:9" s="8" customFormat="1" x14ac:dyDescent="0.25">
      <c r="A809" s="169">
        <v>334</v>
      </c>
      <c r="B809" s="160" t="s">
        <v>6</v>
      </c>
      <c r="C809" s="173">
        <v>6.9450000000000003</v>
      </c>
      <c r="D809" s="162">
        <v>1797</v>
      </c>
      <c r="E809" s="110">
        <v>560</v>
      </c>
      <c r="F809" s="111" t="s">
        <v>23</v>
      </c>
      <c r="G809" s="166" t="s">
        <v>274</v>
      </c>
      <c r="H809" s="171" t="s">
        <v>271</v>
      </c>
      <c r="I809" s="155" t="s">
        <v>605</v>
      </c>
    </row>
    <row r="810" spans="1:9" s="8" customFormat="1" x14ac:dyDescent="0.25">
      <c r="A810" s="169"/>
      <c r="B810" s="160"/>
      <c r="C810" s="173"/>
      <c r="D810" s="163"/>
      <c r="E810" s="110">
        <v>1237</v>
      </c>
      <c r="F810" s="111" t="s">
        <v>1</v>
      </c>
      <c r="G810" s="167"/>
      <c r="H810" s="172"/>
      <c r="I810" s="156"/>
    </row>
    <row r="811" spans="1:9" ht="15" customHeight="1" x14ac:dyDescent="0.25">
      <c r="A811" s="169">
        <v>335</v>
      </c>
      <c r="B811" s="160" t="s">
        <v>61</v>
      </c>
      <c r="C811" s="173">
        <v>3.1960000000000002</v>
      </c>
      <c r="D811" s="162">
        <v>309</v>
      </c>
      <c r="E811" s="174">
        <v>799</v>
      </c>
      <c r="F811" s="170" t="s">
        <v>7</v>
      </c>
      <c r="G811" s="166" t="s">
        <v>274</v>
      </c>
      <c r="H811" s="171" t="s">
        <v>271</v>
      </c>
      <c r="I811" s="155" t="s">
        <v>606</v>
      </c>
    </row>
    <row r="812" spans="1:9" x14ac:dyDescent="0.25">
      <c r="A812" s="169"/>
      <c r="B812" s="160"/>
      <c r="C812" s="173"/>
      <c r="D812" s="163"/>
      <c r="E812" s="174"/>
      <c r="F812" s="170"/>
      <c r="G812" s="167"/>
      <c r="H812" s="172"/>
      <c r="I812" s="156"/>
    </row>
    <row r="813" spans="1:9" ht="15" customHeight="1" x14ac:dyDescent="0.25">
      <c r="A813" s="169">
        <v>336</v>
      </c>
      <c r="B813" s="160" t="s">
        <v>43</v>
      </c>
      <c r="C813" s="173">
        <v>7.0049999999999999</v>
      </c>
      <c r="D813" s="162">
        <v>2165</v>
      </c>
      <c r="E813" s="110">
        <v>250</v>
      </c>
      <c r="F813" s="111" t="s">
        <v>7</v>
      </c>
      <c r="G813" s="166" t="s">
        <v>274</v>
      </c>
      <c r="H813" s="171" t="s">
        <v>271</v>
      </c>
      <c r="I813" s="155" t="s">
        <v>607</v>
      </c>
    </row>
    <row r="814" spans="1:9" x14ac:dyDescent="0.25">
      <c r="A814" s="169"/>
      <c r="B814" s="160"/>
      <c r="C814" s="173"/>
      <c r="D814" s="256"/>
      <c r="E814" s="110">
        <v>30</v>
      </c>
      <c r="F814" s="111" t="s">
        <v>23</v>
      </c>
      <c r="G814" s="168"/>
      <c r="H814" s="255"/>
      <c r="I814" s="181"/>
    </row>
    <row r="815" spans="1:9" x14ac:dyDescent="0.25">
      <c r="A815" s="169"/>
      <c r="B815" s="160"/>
      <c r="C815" s="173"/>
      <c r="D815" s="163"/>
      <c r="E815" s="110">
        <v>1885</v>
      </c>
      <c r="F815" s="111" t="s">
        <v>1</v>
      </c>
      <c r="G815" s="167"/>
      <c r="H815" s="172"/>
      <c r="I815" s="156"/>
    </row>
    <row r="816" spans="1:9" s="8" customFormat="1" ht="15" customHeight="1" x14ac:dyDescent="0.25">
      <c r="A816" s="169">
        <v>337</v>
      </c>
      <c r="B816" s="160" t="s">
        <v>58</v>
      </c>
      <c r="C816" s="173">
        <v>6.9470000000000001</v>
      </c>
      <c r="D816" s="162">
        <v>830</v>
      </c>
      <c r="E816" s="110">
        <v>1330</v>
      </c>
      <c r="F816" s="111" t="s">
        <v>23</v>
      </c>
      <c r="G816" s="166" t="s">
        <v>274</v>
      </c>
      <c r="H816" s="171" t="s">
        <v>271</v>
      </c>
      <c r="I816" s="155" t="s">
        <v>608</v>
      </c>
    </row>
    <row r="817" spans="1:9" s="8" customFormat="1" x14ac:dyDescent="0.25">
      <c r="A817" s="169"/>
      <c r="B817" s="160"/>
      <c r="C817" s="173"/>
      <c r="D817" s="163"/>
      <c r="E817" s="110">
        <v>1610</v>
      </c>
      <c r="F817" s="111" t="s">
        <v>7</v>
      </c>
      <c r="G817" s="167"/>
      <c r="H817" s="172"/>
      <c r="I817" s="156"/>
    </row>
    <row r="818" spans="1:9" ht="15" customHeight="1" x14ac:dyDescent="0.25">
      <c r="A818" s="161" t="s">
        <v>18</v>
      </c>
      <c r="B818" s="161"/>
      <c r="C818" s="199">
        <f>SUM(C809:C817)</f>
        <v>24.093</v>
      </c>
      <c r="D818" s="35"/>
      <c r="E818" s="118">
        <f>SUM(E809,E814,E816)</f>
        <v>1920</v>
      </c>
      <c r="F818" s="117" t="s">
        <v>23</v>
      </c>
      <c r="G818" s="166" t="s">
        <v>271</v>
      </c>
      <c r="H818" s="187"/>
      <c r="I818" s="196"/>
    </row>
    <row r="819" spans="1:9" x14ac:dyDescent="0.25">
      <c r="A819" s="161"/>
      <c r="B819" s="161"/>
      <c r="C819" s="199"/>
      <c r="D819" s="36"/>
      <c r="E819" s="118">
        <f>SUM(E811,E813,E817)</f>
        <v>2659</v>
      </c>
      <c r="F819" s="117" t="s">
        <v>7</v>
      </c>
      <c r="G819" s="168"/>
      <c r="H819" s="195"/>
      <c r="I819" s="197"/>
    </row>
    <row r="820" spans="1:9" x14ac:dyDescent="0.25">
      <c r="A820" s="161"/>
      <c r="B820" s="161"/>
      <c r="C820" s="199"/>
      <c r="D820" s="36"/>
      <c r="E820" s="118">
        <f>SUM(E810,E815)</f>
        <v>3122</v>
      </c>
      <c r="F820" s="117" t="s">
        <v>1</v>
      </c>
      <c r="G820" s="167"/>
      <c r="H820" s="188"/>
      <c r="I820" s="198"/>
    </row>
    <row r="821" spans="1:9" ht="15" customHeight="1" x14ac:dyDescent="0.25">
      <c r="A821" s="272" t="s">
        <v>146</v>
      </c>
      <c r="B821" s="273"/>
      <c r="C821" s="273"/>
      <c r="D821" s="273"/>
      <c r="E821" s="273"/>
      <c r="F821" s="273"/>
      <c r="G821" s="273"/>
      <c r="H821" s="273"/>
      <c r="I821" s="274"/>
    </row>
    <row r="822" spans="1:9" x14ac:dyDescent="0.25">
      <c r="A822" s="169">
        <v>338</v>
      </c>
      <c r="B822" s="160" t="s">
        <v>57</v>
      </c>
      <c r="C822" s="173">
        <v>5.7350000000000003</v>
      </c>
      <c r="D822" s="162">
        <v>1183</v>
      </c>
      <c r="E822" s="174">
        <v>1183</v>
      </c>
      <c r="F822" s="169" t="s">
        <v>7</v>
      </c>
      <c r="G822" s="166" t="s">
        <v>274</v>
      </c>
      <c r="H822" s="171" t="s">
        <v>271</v>
      </c>
      <c r="I822" s="155" t="s">
        <v>609</v>
      </c>
    </row>
    <row r="823" spans="1:9" x14ac:dyDescent="0.25">
      <c r="A823" s="169"/>
      <c r="B823" s="160"/>
      <c r="C823" s="173"/>
      <c r="D823" s="163"/>
      <c r="E823" s="174"/>
      <c r="F823" s="169"/>
      <c r="G823" s="167"/>
      <c r="H823" s="172"/>
      <c r="I823" s="156"/>
    </row>
    <row r="824" spans="1:9" ht="15" customHeight="1" x14ac:dyDescent="0.25">
      <c r="A824" s="169">
        <v>339</v>
      </c>
      <c r="B824" s="160" t="s">
        <v>147</v>
      </c>
      <c r="C824" s="173">
        <v>1.196</v>
      </c>
      <c r="D824" s="162">
        <v>299</v>
      </c>
      <c r="E824" s="174">
        <v>299</v>
      </c>
      <c r="F824" s="169" t="s">
        <v>7</v>
      </c>
      <c r="G824" s="166" t="s">
        <v>274</v>
      </c>
      <c r="H824" s="171" t="s">
        <v>271</v>
      </c>
      <c r="I824" s="155" t="s">
        <v>610</v>
      </c>
    </row>
    <row r="825" spans="1:9" x14ac:dyDescent="0.25">
      <c r="A825" s="169"/>
      <c r="B825" s="160"/>
      <c r="C825" s="173"/>
      <c r="D825" s="163"/>
      <c r="E825" s="174"/>
      <c r="F825" s="169"/>
      <c r="G825" s="167"/>
      <c r="H825" s="172"/>
      <c r="I825" s="156"/>
    </row>
    <row r="826" spans="1:9" ht="15" customHeight="1" x14ac:dyDescent="0.25">
      <c r="A826" s="169">
        <v>340</v>
      </c>
      <c r="B826" s="160" t="s">
        <v>3</v>
      </c>
      <c r="C826" s="173">
        <v>2.8479999999999999</v>
      </c>
      <c r="D826" s="162">
        <v>669</v>
      </c>
      <c r="E826" s="174">
        <v>1139</v>
      </c>
      <c r="F826" s="169" t="s">
        <v>1</v>
      </c>
      <c r="G826" s="166" t="s">
        <v>274</v>
      </c>
      <c r="H826" s="171" t="s">
        <v>271</v>
      </c>
      <c r="I826" s="155" t="s">
        <v>611</v>
      </c>
    </row>
    <row r="827" spans="1:9" x14ac:dyDescent="0.25">
      <c r="A827" s="169"/>
      <c r="B827" s="160"/>
      <c r="C827" s="173"/>
      <c r="D827" s="163"/>
      <c r="E827" s="174"/>
      <c r="F827" s="169"/>
      <c r="G827" s="167"/>
      <c r="H827" s="172"/>
      <c r="I827" s="156"/>
    </row>
    <row r="828" spans="1:9" ht="15" customHeight="1" x14ac:dyDescent="0.25">
      <c r="A828" s="169">
        <v>341</v>
      </c>
      <c r="B828" s="160" t="s">
        <v>42</v>
      </c>
      <c r="C828" s="173">
        <v>4.3470000000000004</v>
      </c>
      <c r="D828" s="162">
        <v>1198</v>
      </c>
      <c r="E828" s="174">
        <v>1198</v>
      </c>
      <c r="F828" s="169" t="s">
        <v>7</v>
      </c>
      <c r="G828" s="166" t="s">
        <v>274</v>
      </c>
      <c r="H828" s="171" t="s">
        <v>271</v>
      </c>
      <c r="I828" s="155" t="s">
        <v>612</v>
      </c>
    </row>
    <row r="829" spans="1:9" x14ac:dyDescent="0.25">
      <c r="A829" s="169"/>
      <c r="B829" s="160"/>
      <c r="C829" s="173"/>
      <c r="D829" s="163"/>
      <c r="E829" s="174"/>
      <c r="F829" s="169"/>
      <c r="G829" s="167"/>
      <c r="H829" s="172"/>
      <c r="I829" s="156"/>
    </row>
    <row r="830" spans="1:9" ht="15" customHeight="1" x14ac:dyDescent="0.25">
      <c r="A830" s="169">
        <v>342</v>
      </c>
      <c r="B830" s="160" t="s">
        <v>148</v>
      </c>
      <c r="C830" s="173">
        <v>1.26</v>
      </c>
      <c r="D830" s="162">
        <v>420</v>
      </c>
      <c r="E830" s="174">
        <v>420</v>
      </c>
      <c r="F830" s="169" t="s">
        <v>1</v>
      </c>
      <c r="G830" s="166" t="s">
        <v>274</v>
      </c>
      <c r="H830" s="171" t="s">
        <v>271</v>
      </c>
      <c r="I830" s="155" t="s">
        <v>613</v>
      </c>
    </row>
    <row r="831" spans="1:9" x14ac:dyDescent="0.25">
      <c r="A831" s="169"/>
      <c r="B831" s="160"/>
      <c r="C831" s="173"/>
      <c r="D831" s="163"/>
      <c r="E831" s="174"/>
      <c r="F831" s="169"/>
      <c r="G831" s="167"/>
      <c r="H831" s="172"/>
      <c r="I831" s="156"/>
    </row>
    <row r="832" spans="1:9" ht="15" customHeight="1" x14ac:dyDescent="0.25">
      <c r="A832" s="169">
        <v>343</v>
      </c>
      <c r="B832" s="160" t="s">
        <v>977</v>
      </c>
      <c r="C832" s="173">
        <v>2.1720000000000002</v>
      </c>
      <c r="D832" s="162">
        <v>543</v>
      </c>
      <c r="E832" s="174">
        <v>543</v>
      </c>
      <c r="F832" s="169" t="s">
        <v>7</v>
      </c>
      <c r="G832" s="166" t="s">
        <v>274</v>
      </c>
      <c r="H832" s="171" t="s">
        <v>271</v>
      </c>
      <c r="I832" s="155" t="s">
        <v>614</v>
      </c>
    </row>
    <row r="833" spans="1:9" x14ac:dyDescent="0.25">
      <c r="A833" s="169"/>
      <c r="B833" s="160"/>
      <c r="C833" s="173"/>
      <c r="D833" s="163"/>
      <c r="E833" s="174"/>
      <c r="F833" s="169"/>
      <c r="G833" s="167"/>
      <c r="H833" s="172"/>
      <c r="I833" s="156"/>
    </row>
    <row r="834" spans="1:9" ht="15" customHeight="1" x14ac:dyDescent="0.25">
      <c r="A834" s="169">
        <v>344</v>
      </c>
      <c r="B834" s="160" t="s">
        <v>149</v>
      </c>
      <c r="C834" s="173">
        <v>1.212</v>
      </c>
      <c r="D834" s="162">
        <v>303</v>
      </c>
      <c r="E834" s="174">
        <v>303</v>
      </c>
      <c r="F834" s="169" t="s">
        <v>7</v>
      </c>
      <c r="G834" s="166" t="s">
        <v>274</v>
      </c>
      <c r="H834" s="171" t="s">
        <v>271</v>
      </c>
      <c r="I834" s="155" t="s">
        <v>615</v>
      </c>
    </row>
    <row r="835" spans="1:9" x14ac:dyDescent="0.25">
      <c r="A835" s="169"/>
      <c r="B835" s="160"/>
      <c r="C835" s="173"/>
      <c r="D835" s="163"/>
      <c r="E835" s="174"/>
      <c r="F835" s="169"/>
      <c r="G835" s="167"/>
      <c r="H835" s="172"/>
      <c r="I835" s="156"/>
    </row>
    <row r="836" spans="1:9" ht="16.5" customHeight="1" x14ac:dyDescent="0.25">
      <c r="A836" s="169">
        <v>345</v>
      </c>
      <c r="B836" s="160" t="s">
        <v>150</v>
      </c>
      <c r="C836" s="173">
        <v>5.6980000000000004</v>
      </c>
      <c r="D836" s="162">
        <v>928</v>
      </c>
      <c r="E836" s="110">
        <v>872</v>
      </c>
      <c r="F836" s="115" t="s">
        <v>7</v>
      </c>
      <c r="G836" s="166" t="s">
        <v>288</v>
      </c>
      <c r="H836" s="80" t="s">
        <v>331</v>
      </c>
      <c r="I836" s="155" t="s">
        <v>616</v>
      </c>
    </row>
    <row r="837" spans="1:9" ht="18" customHeight="1" x14ac:dyDescent="0.25">
      <c r="A837" s="169"/>
      <c r="B837" s="160"/>
      <c r="C837" s="173"/>
      <c r="D837" s="163"/>
      <c r="E837" s="110">
        <v>56</v>
      </c>
      <c r="F837" s="115" t="s">
        <v>23</v>
      </c>
      <c r="G837" s="167"/>
      <c r="H837" s="80" t="s">
        <v>332</v>
      </c>
      <c r="I837" s="156"/>
    </row>
    <row r="838" spans="1:9" ht="15" customHeight="1" x14ac:dyDescent="0.25">
      <c r="A838" s="182" t="s">
        <v>18</v>
      </c>
      <c r="B838" s="183"/>
      <c r="C838" s="270">
        <f>SUM(C821:C836)</f>
        <v>24.468</v>
      </c>
      <c r="D838" s="38"/>
      <c r="E838" s="118">
        <f>SUM(E826,E830)</f>
        <v>1559</v>
      </c>
      <c r="F838" s="117" t="s">
        <v>1</v>
      </c>
      <c r="G838" s="186" t="s">
        <v>271</v>
      </c>
      <c r="H838" s="206"/>
      <c r="I838" s="239"/>
    </row>
    <row r="839" spans="1:9" ht="15" customHeight="1" x14ac:dyDescent="0.25">
      <c r="A839" s="257"/>
      <c r="B839" s="267"/>
      <c r="C839" s="311"/>
      <c r="D839" s="38"/>
      <c r="E839" s="118">
        <f>SUM(E822,E824,E828,E832,E834,E836)</f>
        <v>4398</v>
      </c>
      <c r="F839" s="117" t="s">
        <v>7</v>
      </c>
      <c r="G839" s="207"/>
      <c r="H839" s="208"/>
      <c r="I839" s="240"/>
    </row>
    <row r="840" spans="1:9" ht="15" customHeight="1" x14ac:dyDescent="0.25">
      <c r="A840" s="184"/>
      <c r="B840" s="185"/>
      <c r="C840" s="271"/>
      <c r="D840" s="38"/>
      <c r="E840" s="118">
        <f>SUM(E837)</f>
        <v>56</v>
      </c>
      <c r="F840" s="117" t="s">
        <v>23</v>
      </c>
      <c r="G840" s="209"/>
      <c r="H840" s="210"/>
      <c r="I840" s="241"/>
    </row>
    <row r="841" spans="1:9" ht="34.5" customHeight="1" x14ac:dyDescent="0.25">
      <c r="A841" s="215" t="s">
        <v>252</v>
      </c>
      <c r="B841" s="216"/>
      <c r="C841" s="227">
        <f>SUM(C838,C818,C805,)</f>
        <v>106.05599999999998</v>
      </c>
      <c r="D841" s="39"/>
      <c r="E841" s="119">
        <f>SUM(E840,E818,E805,)</f>
        <v>7897</v>
      </c>
      <c r="F841" s="117" t="s">
        <v>23</v>
      </c>
      <c r="G841" s="221">
        <f>SUM(E841,E842,E843)</f>
        <v>28421</v>
      </c>
      <c r="H841" s="222"/>
      <c r="I841" s="239"/>
    </row>
    <row r="842" spans="1:9" ht="15.75" x14ac:dyDescent="0.25">
      <c r="A842" s="217"/>
      <c r="B842" s="218"/>
      <c r="C842" s="227"/>
      <c r="D842" s="40"/>
      <c r="E842" s="119">
        <f>SUM(E839,E819,E806)</f>
        <v>11611</v>
      </c>
      <c r="F842" s="117" t="s">
        <v>7</v>
      </c>
      <c r="G842" s="223"/>
      <c r="H842" s="224"/>
      <c r="I842" s="240"/>
    </row>
    <row r="843" spans="1:9" ht="15.75" x14ac:dyDescent="0.25">
      <c r="A843" s="219"/>
      <c r="B843" s="220"/>
      <c r="C843" s="227"/>
      <c r="D843" s="62"/>
      <c r="E843" s="119">
        <f>SUM(E838,E820,E807)</f>
        <v>8913</v>
      </c>
      <c r="F843" s="117" t="s">
        <v>1</v>
      </c>
      <c r="G843" s="225"/>
      <c r="H843" s="226"/>
      <c r="I843" s="241"/>
    </row>
    <row r="844" spans="1:9" ht="24.75" customHeight="1" x14ac:dyDescent="0.25">
      <c r="A844" s="436" t="s">
        <v>255</v>
      </c>
      <c r="B844" s="437"/>
      <c r="C844" s="437"/>
      <c r="D844" s="437"/>
      <c r="E844" s="437"/>
      <c r="F844" s="437"/>
      <c r="G844" s="437"/>
      <c r="H844" s="437"/>
      <c r="I844" s="438"/>
    </row>
    <row r="845" spans="1:9" ht="20.25" customHeight="1" x14ac:dyDescent="0.25">
      <c r="A845" s="335" t="s">
        <v>151</v>
      </c>
      <c r="B845" s="336"/>
      <c r="C845" s="336"/>
      <c r="D845" s="336"/>
      <c r="E845" s="336"/>
      <c r="F845" s="336"/>
      <c r="G845" s="336"/>
      <c r="H845" s="336"/>
      <c r="I845" s="337"/>
    </row>
    <row r="846" spans="1:9" s="8" customFormat="1" ht="28.5" customHeight="1" x14ac:dyDescent="0.25">
      <c r="A846" s="169">
        <v>346</v>
      </c>
      <c r="B846" s="160" t="s">
        <v>122</v>
      </c>
      <c r="C846" s="173">
        <v>15.036</v>
      </c>
      <c r="D846" s="162">
        <v>1607</v>
      </c>
      <c r="E846" s="110">
        <v>1225</v>
      </c>
      <c r="F846" s="111" t="s">
        <v>23</v>
      </c>
      <c r="G846" s="166" t="s">
        <v>274</v>
      </c>
      <c r="H846" s="171" t="s">
        <v>271</v>
      </c>
      <c r="I846" s="155" t="s">
        <v>575</v>
      </c>
    </row>
    <row r="847" spans="1:9" s="8" customFormat="1" ht="33.75" customHeight="1" x14ac:dyDescent="0.25">
      <c r="A847" s="169"/>
      <c r="B847" s="160"/>
      <c r="C847" s="173"/>
      <c r="D847" s="163"/>
      <c r="E847" s="110">
        <v>2582</v>
      </c>
      <c r="F847" s="111" t="s">
        <v>7</v>
      </c>
      <c r="G847" s="167"/>
      <c r="H847" s="172"/>
      <c r="I847" s="156"/>
    </row>
    <row r="848" spans="1:9" x14ac:dyDescent="0.25">
      <c r="A848" s="169">
        <v>347</v>
      </c>
      <c r="B848" s="160" t="s">
        <v>96</v>
      </c>
      <c r="C848" s="173">
        <v>4.8319999999999999</v>
      </c>
      <c r="D848" s="162">
        <v>1002</v>
      </c>
      <c r="E848" s="110">
        <v>310</v>
      </c>
      <c r="F848" s="111" t="s">
        <v>1</v>
      </c>
      <c r="G848" s="166" t="s">
        <v>274</v>
      </c>
      <c r="H848" s="171" t="s">
        <v>271</v>
      </c>
      <c r="I848" s="155" t="s">
        <v>576</v>
      </c>
    </row>
    <row r="849" spans="1:9" x14ac:dyDescent="0.25">
      <c r="A849" s="169"/>
      <c r="B849" s="160"/>
      <c r="C849" s="173"/>
      <c r="D849" s="163"/>
      <c r="E849" s="110">
        <v>1002</v>
      </c>
      <c r="F849" s="111" t="s">
        <v>23</v>
      </c>
      <c r="G849" s="167"/>
      <c r="H849" s="172"/>
      <c r="I849" s="156"/>
    </row>
    <row r="850" spans="1:9" x14ac:dyDescent="0.25">
      <c r="A850" s="169">
        <v>348</v>
      </c>
      <c r="B850" s="160" t="s">
        <v>152</v>
      </c>
      <c r="C850" s="173">
        <v>3.5630000000000002</v>
      </c>
      <c r="D850" s="162">
        <v>324</v>
      </c>
      <c r="E850" s="110">
        <v>1173</v>
      </c>
      <c r="F850" s="111" t="s">
        <v>7</v>
      </c>
      <c r="G850" s="166" t="s">
        <v>274</v>
      </c>
      <c r="H850" s="171" t="s">
        <v>271</v>
      </c>
      <c r="I850" s="155" t="s">
        <v>577</v>
      </c>
    </row>
    <row r="851" spans="1:9" x14ac:dyDescent="0.25">
      <c r="A851" s="169"/>
      <c r="B851" s="160"/>
      <c r="C851" s="173"/>
      <c r="D851" s="163"/>
      <c r="E851" s="110">
        <v>40</v>
      </c>
      <c r="F851" s="111" t="s">
        <v>23</v>
      </c>
      <c r="G851" s="167"/>
      <c r="H851" s="172"/>
      <c r="I851" s="156"/>
    </row>
    <row r="852" spans="1:9" x14ac:dyDescent="0.25">
      <c r="A852" s="169">
        <v>349</v>
      </c>
      <c r="B852" s="160" t="s">
        <v>153</v>
      </c>
      <c r="C852" s="173">
        <v>1.9379999999999999</v>
      </c>
      <c r="D852" s="162">
        <v>646</v>
      </c>
      <c r="E852" s="174">
        <v>646</v>
      </c>
      <c r="F852" s="170" t="s">
        <v>7</v>
      </c>
      <c r="G852" s="166" t="s">
        <v>274</v>
      </c>
      <c r="H852" s="171" t="s">
        <v>271</v>
      </c>
      <c r="I852" s="155" t="s">
        <v>578</v>
      </c>
    </row>
    <row r="853" spans="1:9" x14ac:dyDescent="0.25">
      <c r="A853" s="169"/>
      <c r="B853" s="160"/>
      <c r="C853" s="173"/>
      <c r="D853" s="163"/>
      <c r="E853" s="174"/>
      <c r="F853" s="170"/>
      <c r="G853" s="167"/>
      <c r="H853" s="172"/>
      <c r="I853" s="156"/>
    </row>
    <row r="854" spans="1:9" ht="15" customHeight="1" x14ac:dyDescent="0.25">
      <c r="A854" s="161" t="s">
        <v>18</v>
      </c>
      <c r="B854" s="161"/>
      <c r="C854" s="199">
        <f>SUM(C846:C853)</f>
        <v>25.368999999999996</v>
      </c>
      <c r="D854" s="35"/>
      <c r="E854" s="118">
        <f>SUM(E846,E849,E851)</f>
        <v>2267</v>
      </c>
      <c r="F854" s="117" t="s">
        <v>23</v>
      </c>
      <c r="G854" s="166" t="s">
        <v>271</v>
      </c>
      <c r="H854" s="187"/>
      <c r="I854" s="239"/>
    </row>
    <row r="855" spans="1:9" x14ac:dyDescent="0.25">
      <c r="A855" s="161"/>
      <c r="B855" s="161"/>
      <c r="C855" s="199"/>
      <c r="D855" s="37"/>
      <c r="E855" s="118">
        <f>SUM(E847,E850,E852)</f>
        <v>4401</v>
      </c>
      <c r="F855" s="117" t="s">
        <v>7</v>
      </c>
      <c r="G855" s="168"/>
      <c r="H855" s="195"/>
      <c r="I855" s="240"/>
    </row>
    <row r="856" spans="1:9" x14ac:dyDescent="0.25">
      <c r="A856" s="161"/>
      <c r="B856" s="161"/>
      <c r="C856" s="199"/>
      <c r="D856" s="36"/>
      <c r="E856" s="118">
        <f>SUM(E848)</f>
        <v>310</v>
      </c>
      <c r="F856" s="117" t="s">
        <v>1</v>
      </c>
      <c r="G856" s="167"/>
      <c r="H856" s="188"/>
      <c r="I856" s="241"/>
    </row>
    <row r="857" spans="1:9" ht="15" customHeight="1" x14ac:dyDescent="0.25">
      <c r="A857" s="228" t="s">
        <v>154</v>
      </c>
      <c r="B857" s="229"/>
      <c r="C857" s="229"/>
      <c r="D857" s="229"/>
      <c r="E857" s="229"/>
      <c r="F857" s="229"/>
      <c r="G857" s="229"/>
      <c r="H857" s="229"/>
      <c r="I857" s="230"/>
    </row>
    <row r="858" spans="1:9" x14ac:dyDescent="0.25">
      <c r="A858" s="169">
        <v>350</v>
      </c>
      <c r="B858" s="160" t="s">
        <v>11</v>
      </c>
      <c r="C858" s="175">
        <v>5.5819999999999999</v>
      </c>
      <c r="D858" s="179" t="s">
        <v>948</v>
      </c>
      <c r="E858" s="110">
        <v>1355</v>
      </c>
      <c r="F858" s="111" t="s">
        <v>7</v>
      </c>
      <c r="G858" s="166" t="s">
        <v>274</v>
      </c>
      <c r="H858" s="171" t="s">
        <v>271</v>
      </c>
      <c r="I858" s="155" t="s">
        <v>579</v>
      </c>
    </row>
    <row r="859" spans="1:9" x14ac:dyDescent="0.25">
      <c r="A859" s="169"/>
      <c r="B859" s="160"/>
      <c r="C859" s="176"/>
      <c r="D859" s="180"/>
      <c r="E859" s="110">
        <v>110</v>
      </c>
      <c r="F859" s="111" t="s">
        <v>23</v>
      </c>
      <c r="G859" s="167"/>
      <c r="H859" s="172"/>
      <c r="I859" s="156"/>
    </row>
    <row r="860" spans="1:9" ht="15" customHeight="1" x14ac:dyDescent="0.25">
      <c r="A860" s="161" t="s">
        <v>18</v>
      </c>
      <c r="B860" s="161"/>
      <c r="C860" s="199">
        <f>SUM(C858)</f>
        <v>5.5819999999999999</v>
      </c>
      <c r="D860" s="35"/>
      <c r="E860" s="118">
        <f>SUM(E858)</f>
        <v>1355</v>
      </c>
      <c r="F860" s="117" t="s">
        <v>7</v>
      </c>
      <c r="G860" s="166" t="s">
        <v>271</v>
      </c>
      <c r="H860" s="187"/>
      <c r="I860" s="196"/>
    </row>
    <row r="861" spans="1:9" ht="14.25" customHeight="1" x14ac:dyDescent="0.25">
      <c r="A861" s="161"/>
      <c r="B861" s="161"/>
      <c r="C861" s="199"/>
      <c r="D861" s="36"/>
      <c r="E861" s="118">
        <f>SUM(E859)</f>
        <v>110</v>
      </c>
      <c r="F861" s="117" t="s">
        <v>23</v>
      </c>
      <c r="G861" s="167"/>
      <c r="H861" s="188"/>
      <c r="I861" s="198"/>
    </row>
    <row r="862" spans="1:9" ht="15" customHeight="1" x14ac:dyDescent="0.25">
      <c r="A862" s="228" t="s">
        <v>155</v>
      </c>
      <c r="B862" s="229"/>
      <c r="C862" s="229"/>
      <c r="D862" s="229"/>
      <c r="E862" s="229"/>
      <c r="F862" s="229"/>
      <c r="G862" s="229"/>
      <c r="H862" s="229"/>
      <c r="I862" s="230"/>
    </row>
    <row r="863" spans="1:9" x14ac:dyDescent="0.25">
      <c r="A863" s="169">
        <v>351</v>
      </c>
      <c r="B863" s="160" t="s">
        <v>41</v>
      </c>
      <c r="C863" s="173">
        <v>11.394</v>
      </c>
      <c r="D863" s="162">
        <v>2370</v>
      </c>
      <c r="E863" s="110">
        <v>2067</v>
      </c>
      <c r="F863" s="111" t="s">
        <v>7</v>
      </c>
      <c r="G863" s="166" t="s">
        <v>274</v>
      </c>
      <c r="H863" s="171" t="s">
        <v>271</v>
      </c>
      <c r="I863" s="155" t="s">
        <v>580</v>
      </c>
    </row>
    <row r="864" spans="1:9" x14ac:dyDescent="0.25">
      <c r="A864" s="169"/>
      <c r="B864" s="160"/>
      <c r="C864" s="173"/>
      <c r="D864" s="256"/>
      <c r="E864" s="110">
        <v>110</v>
      </c>
      <c r="F864" s="111" t="s">
        <v>23</v>
      </c>
      <c r="G864" s="168"/>
      <c r="H864" s="255"/>
      <c r="I864" s="181"/>
    </row>
    <row r="865" spans="1:9" x14ac:dyDescent="0.25">
      <c r="A865" s="169"/>
      <c r="B865" s="160"/>
      <c r="C865" s="173"/>
      <c r="D865" s="163"/>
      <c r="E865" s="110">
        <v>693</v>
      </c>
      <c r="F865" s="111" t="s">
        <v>1</v>
      </c>
      <c r="G865" s="167"/>
      <c r="H865" s="172"/>
      <c r="I865" s="156"/>
    </row>
    <row r="866" spans="1:9" ht="15" customHeight="1" x14ac:dyDescent="0.25">
      <c r="A866" s="169">
        <v>352</v>
      </c>
      <c r="B866" s="160" t="s">
        <v>156</v>
      </c>
      <c r="C866" s="173">
        <v>2.3820000000000001</v>
      </c>
      <c r="D866" s="162">
        <v>794</v>
      </c>
      <c r="E866" s="213">
        <v>794</v>
      </c>
      <c r="F866" s="170" t="s">
        <v>1</v>
      </c>
      <c r="G866" s="166" t="s">
        <v>274</v>
      </c>
      <c r="H866" s="171" t="s">
        <v>271</v>
      </c>
      <c r="I866" s="155" t="s">
        <v>581</v>
      </c>
    </row>
    <row r="867" spans="1:9" x14ac:dyDescent="0.25">
      <c r="A867" s="169"/>
      <c r="B867" s="160"/>
      <c r="C867" s="173"/>
      <c r="D867" s="163"/>
      <c r="E867" s="214"/>
      <c r="F867" s="170"/>
      <c r="G867" s="167"/>
      <c r="H867" s="172"/>
      <c r="I867" s="156"/>
    </row>
    <row r="868" spans="1:9" ht="15" customHeight="1" x14ac:dyDescent="0.25">
      <c r="A868" s="169">
        <v>353</v>
      </c>
      <c r="B868" s="160" t="s">
        <v>157</v>
      </c>
      <c r="C868" s="173">
        <v>4.8209999999999997</v>
      </c>
      <c r="D868" s="162">
        <v>1277</v>
      </c>
      <c r="E868" s="110">
        <v>1341</v>
      </c>
      <c r="F868" s="111" t="s">
        <v>1</v>
      </c>
      <c r="G868" s="166" t="s">
        <v>274</v>
      </c>
      <c r="H868" s="171" t="s">
        <v>271</v>
      </c>
      <c r="I868" s="155" t="s">
        <v>582</v>
      </c>
    </row>
    <row r="869" spans="1:9" x14ac:dyDescent="0.25">
      <c r="A869" s="169"/>
      <c r="B869" s="160"/>
      <c r="C869" s="173"/>
      <c r="D869" s="163"/>
      <c r="E869" s="110">
        <v>266</v>
      </c>
      <c r="F869" s="111" t="s">
        <v>7</v>
      </c>
      <c r="G869" s="167"/>
      <c r="H869" s="172"/>
      <c r="I869" s="156"/>
    </row>
    <row r="870" spans="1:9" ht="29.25" customHeight="1" x14ac:dyDescent="0.25">
      <c r="A870" s="169">
        <v>354</v>
      </c>
      <c r="B870" s="191" t="s">
        <v>375</v>
      </c>
      <c r="C870" s="175">
        <v>9.2349999999999994</v>
      </c>
      <c r="D870" s="162">
        <v>1867</v>
      </c>
      <c r="E870" s="110">
        <v>1727</v>
      </c>
      <c r="F870" s="111" t="s">
        <v>7</v>
      </c>
      <c r="G870" s="166" t="s">
        <v>288</v>
      </c>
      <c r="H870" s="78" t="s">
        <v>333</v>
      </c>
      <c r="I870" s="155" t="s">
        <v>583</v>
      </c>
    </row>
    <row r="871" spans="1:9" ht="31.5" customHeight="1" x14ac:dyDescent="0.25">
      <c r="A871" s="169"/>
      <c r="B871" s="192"/>
      <c r="C871" s="176"/>
      <c r="D871" s="163"/>
      <c r="E871" s="110">
        <v>140</v>
      </c>
      <c r="F871" s="111" t="s">
        <v>23</v>
      </c>
      <c r="G871" s="167"/>
      <c r="H871" s="78" t="s">
        <v>334</v>
      </c>
      <c r="I871" s="156"/>
    </row>
    <row r="872" spans="1:9" ht="17.25" customHeight="1" x14ac:dyDescent="0.25">
      <c r="A872" s="161" t="s">
        <v>18</v>
      </c>
      <c r="B872" s="161"/>
      <c r="C872" s="199">
        <f>SUM(C863:C871)</f>
        <v>27.832000000000001</v>
      </c>
      <c r="D872" s="35"/>
      <c r="E872" s="118">
        <f>SUM(E863,E869,E870)</f>
        <v>4060</v>
      </c>
      <c r="F872" s="117" t="s">
        <v>7</v>
      </c>
      <c r="G872" s="166" t="s">
        <v>271</v>
      </c>
      <c r="H872" s="187"/>
      <c r="I872" s="196"/>
    </row>
    <row r="873" spans="1:9" x14ac:dyDescent="0.25">
      <c r="A873" s="161"/>
      <c r="B873" s="161"/>
      <c r="C873" s="199"/>
      <c r="D873" s="36"/>
      <c r="E873" s="118">
        <f>SUM(E865,E866,E868)</f>
        <v>2828</v>
      </c>
      <c r="F873" s="117" t="s">
        <v>1</v>
      </c>
      <c r="G873" s="168"/>
      <c r="H873" s="195"/>
      <c r="I873" s="197"/>
    </row>
    <row r="874" spans="1:9" x14ac:dyDescent="0.25">
      <c r="A874" s="161"/>
      <c r="B874" s="161"/>
      <c r="C874" s="199"/>
      <c r="D874" s="36"/>
      <c r="E874" s="118">
        <f>SUM(E864,E871)</f>
        <v>250</v>
      </c>
      <c r="F874" s="117" t="s">
        <v>23</v>
      </c>
      <c r="G874" s="167"/>
      <c r="H874" s="188"/>
      <c r="I874" s="198"/>
    </row>
    <row r="875" spans="1:9" ht="15" customHeight="1" x14ac:dyDescent="0.25">
      <c r="A875" s="228" t="s">
        <v>158</v>
      </c>
      <c r="B875" s="229"/>
      <c r="C875" s="229"/>
      <c r="D875" s="229"/>
      <c r="E875" s="229"/>
      <c r="F875" s="229"/>
      <c r="G875" s="229"/>
      <c r="H875" s="229"/>
      <c r="I875" s="230"/>
    </row>
    <row r="876" spans="1:9" x14ac:dyDescent="0.25">
      <c r="A876" s="169">
        <v>355</v>
      </c>
      <c r="B876" s="160" t="s">
        <v>0</v>
      </c>
      <c r="C876" s="175">
        <v>7.55</v>
      </c>
      <c r="D876" s="162">
        <v>2223</v>
      </c>
      <c r="E876" s="110">
        <v>813</v>
      </c>
      <c r="F876" s="111" t="s">
        <v>1</v>
      </c>
      <c r="G876" s="166" t="s">
        <v>274</v>
      </c>
      <c r="H876" s="171" t="s">
        <v>271</v>
      </c>
      <c r="I876" s="155" t="s">
        <v>584</v>
      </c>
    </row>
    <row r="877" spans="1:9" x14ac:dyDescent="0.25">
      <c r="A877" s="169"/>
      <c r="B877" s="160"/>
      <c r="C877" s="250"/>
      <c r="D877" s="163"/>
      <c r="E877" s="110">
        <v>1410</v>
      </c>
      <c r="F877" s="111" t="s">
        <v>7</v>
      </c>
      <c r="G877" s="167"/>
      <c r="H877" s="172"/>
      <c r="I877" s="156"/>
    </row>
    <row r="878" spans="1:9" x14ac:dyDescent="0.25">
      <c r="A878" s="169">
        <v>356</v>
      </c>
      <c r="B878" s="160" t="s">
        <v>71</v>
      </c>
      <c r="C878" s="173">
        <v>2.3519999999999999</v>
      </c>
      <c r="D878" s="162">
        <v>784</v>
      </c>
      <c r="E878" s="174">
        <v>784</v>
      </c>
      <c r="F878" s="211" t="s">
        <v>7</v>
      </c>
      <c r="G878" s="166" t="s">
        <v>274</v>
      </c>
      <c r="H878" s="171" t="s">
        <v>271</v>
      </c>
      <c r="I878" s="155" t="s">
        <v>585</v>
      </c>
    </row>
    <row r="879" spans="1:9" x14ac:dyDescent="0.25">
      <c r="A879" s="169"/>
      <c r="B879" s="160"/>
      <c r="C879" s="173"/>
      <c r="D879" s="163"/>
      <c r="E879" s="174"/>
      <c r="F879" s="212"/>
      <c r="G879" s="167"/>
      <c r="H879" s="172"/>
      <c r="I879" s="156"/>
    </row>
    <row r="880" spans="1:9" ht="15" customHeight="1" x14ac:dyDescent="0.25">
      <c r="A880" s="169">
        <v>357</v>
      </c>
      <c r="B880" s="160" t="s">
        <v>159</v>
      </c>
      <c r="C880" s="175">
        <v>3.9489999999999998</v>
      </c>
      <c r="D880" s="162">
        <v>701</v>
      </c>
      <c r="E880" s="174">
        <v>745</v>
      </c>
      <c r="F880" s="211" t="s">
        <v>7</v>
      </c>
      <c r="G880" s="166" t="s">
        <v>274</v>
      </c>
      <c r="H880" s="375" t="s">
        <v>335</v>
      </c>
      <c r="I880" s="155" t="s">
        <v>586</v>
      </c>
    </row>
    <row r="881" spans="1:9" ht="35.25" customHeight="1" x14ac:dyDescent="0.25">
      <c r="A881" s="169"/>
      <c r="B881" s="160"/>
      <c r="C881" s="176"/>
      <c r="D881" s="163"/>
      <c r="E881" s="174"/>
      <c r="F881" s="212"/>
      <c r="G881" s="167"/>
      <c r="H881" s="376"/>
      <c r="I881" s="156"/>
    </row>
    <row r="882" spans="1:9" ht="15.75" customHeight="1" x14ac:dyDescent="0.25">
      <c r="A882" s="182" t="s">
        <v>18</v>
      </c>
      <c r="B882" s="231"/>
      <c r="C882" s="199">
        <f>SUM(C876:C881)</f>
        <v>13.850999999999999</v>
      </c>
      <c r="D882" s="35"/>
      <c r="E882" s="118">
        <f>SUM(E877,E878,E880)</f>
        <v>2939</v>
      </c>
      <c r="F882" s="117" t="s">
        <v>7</v>
      </c>
      <c r="G882" s="166" t="s">
        <v>271</v>
      </c>
      <c r="H882" s="187"/>
      <c r="I882" s="239"/>
    </row>
    <row r="883" spans="1:9" x14ac:dyDescent="0.25">
      <c r="A883" s="184"/>
      <c r="B883" s="232"/>
      <c r="C883" s="199"/>
      <c r="D883" s="36"/>
      <c r="E883" s="118">
        <f>SUM(E876)</f>
        <v>813</v>
      </c>
      <c r="F883" s="117" t="s">
        <v>1</v>
      </c>
      <c r="G883" s="167"/>
      <c r="H883" s="188"/>
      <c r="I883" s="241"/>
    </row>
    <row r="884" spans="1:9" ht="32.25" customHeight="1" x14ac:dyDescent="0.25">
      <c r="A884" s="228" t="s">
        <v>160</v>
      </c>
      <c r="B884" s="229"/>
      <c r="C884" s="229"/>
      <c r="D884" s="229"/>
      <c r="E884" s="229"/>
      <c r="F884" s="229"/>
      <c r="G884" s="229"/>
      <c r="H884" s="229"/>
      <c r="I884" s="230"/>
    </row>
    <row r="885" spans="1:9" s="8" customFormat="1" x14ac:dyDescent="0.25">
      <c r="A885" s="169">
        <v>358</v>
      </c>
      <c r="B885" s="160" t="s">
        <v>6</v>
      </c>
      <c r="C885" s="173">
        <v>9.9559999999999995</v>
      </c>
      <c r="D885" s="162">
        <v>2062</v>
      </c>
      <c r="E885" s="110">
        <v>630</v>
      </c>
      <c r="F885" s="111" t="s">
        <v>23</v>
      </c>
      <c r="G885" s="166" t="s">
        <v>274</v>
      </c>
      <c r="H885" s="171" t="s">
        <v>271</v>
      </c>
      <c r="I885" s="155" t="s">
        <v>565</v>
      </c>
    </row>
    <row r="886" spans="1:9" s="8" customFormat="1" x14ac:dyDescent="0.25">
      <c r="A886" s="169"/>
      <c r="B886" s="160"/>
      <c r="C886" s="173"/>
      <c r="D886" s="256"/>
      <c r="E886" s="110">
        <v>1340</v>
      </c>
      <c r="F886" s="111" t="s">
        <v>7</v>
      </c>
      <c r="G886" s="168"/>
      <c r="H886" s="255"/>
      <c r="I886" s="181"/>
    </row>
    <row r="887" spans="1:9" s="8" customFormat="1" x14ac:dyDescent="0.25">
      <c r="A887" s="169"/>
      <c r="B887" s="160"/>
      <c r="C887" s="173"/>
      <c r="D887" s="163"/>
      <c r="E887" s="110">
        <v>562</v>
      </c>
      <c r="F887" s="111" t="s">
        <v>1</v>
      </c>
      <c r="G887" s="167"/>
      <c r="H887" s="172"/>
      <c r="I887" s="156"/>
    </row>
    <row r="888" spans="1:9" x14ac:dyDescent="0.25">
      <c r="A888" s="157">
        <v>359</v>
      </c>
      <c r="B888" s="191" t="s">
        <v>37</v>
      </c>
      <c r="C888" s="173">
        <v>3.395</v>
      </c>
      <c r="D888" s="162">
        <v>894</v>
      </c>
      <c r="E888" s="213">
        <v>894</v>
      </c>
      <c r="F888" s="211" t="s">
        <v>7</v>
      </c>
      <c r="G888" s="166" t="s">
        <v>274</v>
      </c>
      <c r="H888" s="171" t="s">
        <v>271</v>
      </c>
      <c r="I888" s="155" t="s">
        <v>566</v>
      </c>
    </row>
    <row r="889" spans="1:9" x14ac:dyDescent="0.25">
      <c r="A889" s="158"/>
      <c r="B889" s="348"/>
      <c r="C889" s="173"/>
      <c r="D889" s="256"/>
      <c r="E889" s="244"/>
      <c r="F889" s="318"/>
      <c r="G889" s="168"/>
      <c r="H889" s="322"/>
      <c r="I889" s="181"/>
    </row>
    <row r="890" spans="1:9" ht="15" customHeight="1" x14ac:dyDescent="0.25">
      <c r="A890" s="158"/>
      <c r="B890" s="348"/>
      <c r="C890" s="173"/>
      <c r="D890" s="256"/>
      <c r="E890" s="244"/>
      <c r="F890" s="318"/>
      <c r="G890" s="168"/>
      <c r="H890" s="322"/>
      <c r="I890" s="181"/>
    </row>
    <row r="891" spans="1:9" x14ac:dyDescent="0.25">
      <c r="A891" s="159"/>
      <c r="B891" s="192"/>
      <c r="C891" s="173"/>
      <c r="D891" s="163"/>
      <c r="E891" s="214"/>
      <c r="F891" s="212"/>
      <c r="G891" s="167"/>
      <c r="H891" s="172"/>
      <c r="I891" s="156"/>
    </row>
    <row r="892" spans="1:9" s="8" customFormat="1" x14ac:dyDescent="0.25">
      <c r="A892" s="169">
        <v>360</v>
      </c>
      <c r="B892" s="160" t="s">
        <v>161</v>
      </c>
      <c r="C892" s="173">
        <v>5.75</v>
      </c>
      <c r="D892" s="162">
        <v>1099</v>
      </c>
      <c r="E892" s="110">
        <v>280</v>
      </c>
      <c r="F892" s="115" t="s">
        <v>23</v>
      </c>
      <c r="G892" s="166" t="s">
        <v>274</v>
      </c>
      <c r="H892" s="171" t="s">
        <v>271</v>
      </c>
      <c r="I892" s="155" t="s">
        <v>567</v>
      </c>
    </row>
    <row r="893" spans="1:9" s="8" customFormat="1" x14ac:dyDescent="0.25">
      <c r="A893" s="169"/>
      <c r="B893" s="160"/>
      <c r="C893" s="173"/>
      <c r="D893" s="256"/>
      <c r="E893" s="110">
        <v>819</v>
      </c>
      <c r="F893" s="115" t="s">
        <v>7</v>
      </c>
      <c r="G893" s="168"/>
      <c r="H893" s="255"/>
      <c r="I893" s="181"/>
    </row>
    <row r="894" spans="1:9" s="8" customFormat="1" x14ac:dyDescent="0.25">
      <c r="A894" s="169"/>
      <c r="B894" s="160"/>
      <c r="C894" s="173"/>
      <c r="D894" s="163"/>
      <c r="E894" s="110">
        <v>570</v>
      </c>
      <c r="F894" s="115" t="s">
        <v>1</v>
      </c>
      <c r="G894" s="167"/>
      <c r="H894" s="172"/>
      <c r="I894" s="156"/>
    </row>
    <row r="895" spans="1:9" ht="15" customHeight="1" x14ac:dyDescent="0.25">
      <c r="A895" s="169">
        <v>361</v>
      </c>
      <c r="B895" s="160" t="s">
        <v>109</v>
      </c>
      <c r="C895" s="173">
        <v>3.9540000000000002</v>
      </c>
      <c r="D895" s="162">
        <v>1208</v>
      </c>
      <c r="E895" s="213">
        <v>1208</v>
      </c>
      <c r="F895" s="211" t="s">
        <v>7</v>
      </c>
      <c r="G895" s="166" t="s">
        <v>274</v>
      </c>
      <c r="H895" s="171" t="s">
        <v>271</v>
      </c>
      <c r="I895" s="155" t="s">
        <v>568</v>
      </c>
    </row>
    <row r="896" spans="1:9" x14ac:dyDescent="0.25">
      <c r="A896" s="169"/>
      <c r="B896" s="160"/>
      <c r="C896" s="173"/>
      <c r="D896" s="163"/>
      <c r="E896" s="214"/>
      <c r="F896" s="212"/>
      <c r="G896" s="167"/>
      <c r="H896" s="172"/>
      <c r="I896" s="156"/>
    </row>
    <row r="897" spans="1:9" ht="15" customHeight="1" x14ac:dyDescent="0.25">
      <c r="A897" s="169">
        <v>362</v>
      </c>
      <c r="B897" s="160" t="s">
        <v>110</v>
      </c>
      <c r="C897" s="173">
        <v>6.0620000000000003</v>
      </c>
      <c r="D897" s="162">
        <v>1744</v>
      </c>
      <c r="E897" s="110">
        <v>160</v>
      </c>
      <c r="F897" s="111" t="s">
        <v>23</v>
      </c>
      <c r="G897" s="166" t="s">
        <v>274</v>
      </c>
      <c r="H897" s="171" t="s">
        <v>271</v>
      </c>
      <c r="I897" s="155" t="s">
        <v>569</v>
      </c>
    </row>
    <row r="898" spans="1:9" x14ac:dyDescent="0.25">
      <c r="A898" s="169"/>
      <c r="B898" s="160"/>
      <c r="C898" s="173"/>
      <c r="D898" s="163"/>
      <c r="E898" s="110">
        <v>1584</v>
      </c>
      <c r="F898" s="111" t="s">
        <v>7</v>
      </c>
      <c r="G898" s="167"/>
      <c r="H898" s="172"/>
      <c r="I898" s="156"/>
    </row>
    <row r="899" spans="1:9" ht="15" customHeight="1" x14ac:dyDescent="0.25">
      <c r="A899" s="169">
        <v>363</v>
      </c>
      <c r="B899" s="160" t="s">
        <v>43</v>
      </c>
      <c r="C899" s="173">
        <v>1.28</v>
      </c>
      <c r="D899" s="162">
        <v>280</v>
      </c>
      <c r="E899" s="174">
        <v>280</v>
      </c>
      <c r="F899" s="170" t="s">
        <v>1</v>
      </c>
      <c r="G899" s="166" t="s">
        <v>274</v>
      </c>
      <c r="H899" s="171" t="s">
        <v>271</v>
      </c>
      <c r="I899" s="155" t="s">
        <v>570</v>
      </c>
    </row>
    <row r="900" spans="1:9" x14ac:dyDescent="0.25">
      <c r="A900" s="169"/>
      <c r="B900" s="160"/>
      <c r="C900" s="173"/>
      <c r="D900" s="163"/>
      <c r="E900" s="174"/>
      <c r="F900" s="170"/>
      <c r="G900" s="167"/>
      <c r="H900" s="172"/>
      <c r="I900" s="156"/>
    </row>
    <row r="901" spans="1:9" ht="15" customHeight="1" x14ac:dyDescent="0.25">
      <c r="A901" s="157">
        <v>364</v>
      </c>
      <c r="B901" s="191" t="s">
        <v>83</v>
      </c>
      <c r="C901" s="173">
        <v>9.2449999999999992</v>
      </c>
      <c r="D901" s="162">
        <v>1852</v>
      </c>
      <c r="E901" s="110">
        <v>1753</v>
      </c>
      <c r="F901" s="111" t="s">
        <v>23</v>
      </c>
      <c r="G901" s="166" t="s">
        <v>274</v>
      </c>
      <c r="H901" s="171" t="s">
        <v>271</v>
      </c>
      <c r="I901" s="155" t="s">
        <v>571</v>
      </c>
    </row>
    <row r="902" spans="1:9" ht="18" customHeight="1" x14ac:dyDescent="0.25">
      <c r="A902" s="159"/>
      <c r="B902" s="192"/>
      <c r="C902" s="173"/>
      <c r="D902" s="163"/>
      <c r="E902" s="110">
        <v>99</v>
      </c>
      <c r="F902" s="111" t="s">
        <v>7</v>
      </c>
      <c r="G902" s="167"/>
      <c r="H902" s="172"/>
      <c r="I902" s="156"/>
    </row>
    <row r="903" spans="1:9" x14ac:dyDescent="0.25">
      <c r="A903" s="169">
        <v>365</v>
      </c>
      <c r="B903" s="160" t="s">
        <v>65</v>
      </c>
      <c r="C903" s="173">
        <v>0.45</v>
      </c>
      <c r="D903" s="162">
        <v>168</v>
      </c>
      <c r="E903" s="174">
        <v>168</v>
      </c>
      <c r="F903" s="170" t="s">
        <v>1</v>
      </c>
      <c r="G903" s="166" t="s">
        <v>274</v>
      </c>
      <c r="H903" s="171" t="s">
        <v>271</v>
      </c>
      <c r="I903" s="155" t="s">
        <v>572</v>
      </c>
    </row>
    <row r="904" spans="1:9" x14ac:dyDescent="0.25">
      <c r="A904" s="169"/>
      <c r="B904" s="160"/>
      <c r="C904" s="173"/>
      <c r="D904" s="163"/>
      <c r="E904" s="174"/>
      <c r="F904" s="170"/>
      <c r="G904" s="167"/>
      <c r="H904" s="172"/>
      <c r="I904" s="156"/>
    </row>
    <row r="905" spans="1:9" ht="15" customHeight="1" x14ac:dyDescent="0.25">
      <c r="A905" s="157">
        <v>366</v>
      </c>
      <c r="B905" s="191" t="s">
        <v>290</v>
      </c>
      <c r="C905" s="173">
        <v>2.1379999999999999</v>
      </c>
      <c r="D905" s="162">
        <v>931</v>
      </c>
      <c r="E905" s="174">
        <v>931</v>
      </c>
      <c r="F905" s="170" t="s">
        <v>1</v>
      </c>
      <c r="G905" s="166" t="s">
        <v>274</v>
      </c>
      <c r="H905" s="171" t="s">
        <v>271</v>
      </c>
      <c r="I905" s="155" t="s">
        <v>573</v>
      </c>
    </row>
    <row r="906" spans="1:9" x14ac:dyDescent="0.25">
      <c r="A906" s="159"/>
      <c r="B906" s="192"/>
      <c r="C906" s="173"/>
      <c r="D906" s="163"/>
      <c r="E906" s="174"/>
      <c r="F906" s="170"/>
      <c r="G906" s="167"/>
      <c r="H906" s="172"/>
      <c r="I906" s="156"/>
    </row>
    <row r="907" spans="1:9" ht="25.5" customHeight="1" x14ac:dyDescent="0.25">
      <c r="A907" s="169">
        <v>367</v>
      </c>
      <c r="B907" s="160" t="s">
        <v>965</v>
      </c>
      <c r="C907" s="175">
        <v>1.137</v>
      </c>
      <c r="D907" s="162">
        <v>237</v>
      </c>
      <c r="E907" s="110">
        <v>40</v>
      </c>
      <c r="F907" s="111" t="s">
        <v>23</v>
      </c>
      <c r="G907" s="166" t="s">
        <v>288</v>
      </c>
      <c r="H907" s="171" t="s">
        <v>271</v>
      </c>
      <c r="I907" s="155" t="s">
        <v>574</v>
      </c>
    </row>
    <row r="908" spans="1:9" ht="30.75" customHeight="1" x14ac:dyDescent="0.25">
      <c r="A908" s="169"/>
      <c r="B908" s="160"/>
      <c r="C908" s="176"/>
      <c r="D908" s="163"/>
      <c r="E908" s="110">
        <v>197</v>
      </c>
      <c r="F908" s="111" t="s">
        <v>7</v>
      </c>
      <c r="G908" s="167"/>
      <c r="H908" s="172"/>
      <c r="I908" s="156"/>
    </row>
    <row r="909" spans="1:9" ht="18.75" customHeight="1" x14ac:dyDescent="0.25">
      <c r="A909" s="161" t="s">
        <v>18</v>
      </c>
      <c r="B909" s="161"/>
      <c r="C909" s="199">
        <f>SUM(C885:C908)</f>
        <v>43.367000000000004</v>
      </c>
      <c r="D909" s="35"/>
      <c r="E909" s="118">
        <f>SUM(E885,E892,E897,E901,E907)</f>
        <v>2863</v>
      </c>
      <c r="F909" s="117" t="s">
        <v>23</v>
      </c>
      <c r="G909" s="166" t="s">
        <v>271</v>
      </c>
      <c r="H909" s="187"/>
      <c r="I909" s="239"/>
    </row>
    <row r="910" spans="1:9" x14ac:dyDescent="0.25">
      <c r="A910" s="161"/>
      <c r="B910" s="161"/>
      <c r="C910" s="199"/>
      <c r="D910" s="37"/>
      <c r="E910" s="118">
        <f>SUM(E886,E888,E893,E895,E898,E902,E908)</f>
        <v>6141</v>
      </c>
      <c r="F910" s="117" t="s">
        <v>7</v>
      </c>
      <c r="G910" s="168"/>
      <c r="H910" s="195"/>
      <c r="I910" s="240"/>
    </row>
    <row r="911" spans="1:9" x14ac:dyDescent="0.25">
      <c r="A911" s="161"/>
      <c r="B911" s="161"/>
      <c r="C911" s="199"/>
      <c r="D911" s="36"/>
      <c r="E911" s="118">
        <f>SUM(E887,E894,E899,E903,E905)</f>
        <v>2511</v>
      </c>
      <c r="F911" s="117" t="s">
        <v>1</v>
      </c>
      <c r="G911" s="167"/>
      <c r="H911" s="188"/>
      <c r="I911" s="241"/>
    </row>
    <row r="912" spans="1:9" ht="15" customHeight="1" x14ac:dyDescent="0.25">
      <c r="A912" s="228" t="s">
        <v>162</v>
      </c>
      <c r="B912" s="229"/>
      <c r="C912" s="229"/>
      <c r="D912" s="229"/>
      <c r="E912" s="229"/>
      <c r="F912" s="229"/>
      <c r="G912" s="229"/>
      <c r="H912" s="229"/>
      <c r="I912" s="230"/>
    </row>
    <row r="913" spans="1:16" x14ac:dyDescent="0.25">
      <c r="A913" s="169">
        <v>368</v>
      </c>
      <c r="B913" s="160" t="s">
        <v>163</v>
      </c>
      <c r="C913" s="175">
        <v>7.9130000000000003</v>
      </c>
      <c r="D913" s="162">
        <v>2100</v>
      </c>
      <c r="E913" s="174">
        <v>2100</v>
      </c>
      <c r="F913" s="170" t="s">
        <v>7</v>
      </c>
      <c r="G913" s="166" t="s">
        <v>274</v>
      </c>
      <c r="H913" s="171" t="s">
        <v>271</v>
      </c>
      <c r="I913" s="155" t="s">
        <v>587</v>
      </c>
    </row>
    <row r="914" spans="1:16" x14ac:dyDescent="0.25">
      <c r="A914" s="169"/>
      <c r="B914" s="160"/>
      <c r="C914" s="176"/>
      <c r="D914" s="163"/>
      <c r="E914" s="174"/>
      <c r="F914" s="170"/>
      <c r="G914" s="167"/>
      <c r="H914" s="172"/>
      <c r="I914" s="156"/>
    </row>
    <row r="915" spans="1:16" x14ac:dyDescent="0.25">
      <c r="A915" s="169">
        <v>369</v>
      </c>
      <c r="B915" s="160" t="s">
        <v>164</v>
      </c>
      <c r="C915" s="175">
        <v>0.99299999999999999</v>
      </c>
      <c r="D915" s="162">
        <v>397</v>
      </c>
      <c r="E915" s="174">
        <v>397</v>
      </c>
      <c r="F915" s="170" t="s">
        <v>1</v>
      </c>
      <c r="G915" s="166" t="s">
        <v>274</v>
      </c>
      <c r="H915" s="171" t="s">
        <v>271</v>
      </c>
      <c r="I915" s="155" t="s">
        <v>588</v>
      </c>
    </row>
    <row r="916" spans="1:16" x14ac:dyDescent="0.25">
      <c r="A916" s="169"/>
      <c r="B916" s="160"/>
      <c r="C916" s="176"/>
      <c r="D916" s="163"/>
      <c r="E916" s="174"/>
      <c r="F916" s="170"/>
      <c r="G916" s="167"/>
      <c r="H916" s="172"/>
      <c r="I916" s="156"/>
    </row>
    <row r="917" spans="1:16" ht="48.75" customHeight="1" x14ac:dyDescent="0.25">
      <c r="A917" s="150">
        <v>370</v>
      </c>
      <c r="B917" s="44" t="s">
        <v>336</v>
      </c>
      <c r="C917" s="56">
        <v>1.4219999999999999</v>
      </c>
      <c r="D917" s="73">
        <v>287</v>
      </c>
      <c r="E917" s="110">
        <v>287</v>
      </c>
      <c r="F917" s="24" t="s">
        <v>7</v>
      </c>
      <c r="G917" s="12" t="s">
        <v>274</v>
      </c>
      <c r="H917" s="80" t="s">
        <v>337</v>
      </c>
      <c r="I917" s="43" t="s">
        <v>589</v>
      </c>
    </row>
    <row r="918" spans="1:16" ht="22.5" x14ac:dyDescent="0.25">
      <c r="A918" s="150">
        <v>371</v>
      </c>
      <c r="B918" s="44" t="s">
        <v>291</v>
      </c>
      <c r="C918" s="56">
        <v>1.276</v>
      </c>
      <c r="D918" s="73">
        <v>382</v>
      </c>
      <c r="E918" s="110">
        <v>382</v>
      </c>
      <c r="F918" s="24" t="s">
        <v>7</v>
      </c>
      <c r="G918" s="12" t="s">
        <v>274</v>
      </c>
      <c r="H918" s="81" t="s">
        <v>271</v>
      </c>
      <c r="I918" s="30" t="s">
        <v>590</v>
      </c>
    </row>
    <row r="919" spans="1:16" ht="15" customHeight="1" x14ac:dyDescent="0.25">
      <c r="A919" s="182" t="s">
        <v>18</v>
      </c>
      <c r="B919" s="231"/>
      <c r="C919" s="199">
        <f>SUM(C913:C918)</f>
        <v>11.604000000000001</v>
      </c>
      <c r="D919" s="35"/>
      <c r="E919" s="118">
        <f>SUM(E913,E917,E918)</f>
        <v>2769</v>
      </c>
      <c r="F919" s="117" t="s">
        <v>7</v>
      </c>
      <c r="G919" s="186" t="s">
        <v>271</v>
      </c>
      <c r="H919" s="187"/>
      <c r="I919" s="239"/>
    </row>
    <row r="920" spans="1:16" x14ac:dyDescent="0.25">
      <c r="A920" s="184"/>
      <c r="B920" s="232"/>
      <c r="C920" s="199"/>
      <c r="D920" s="36"/>
      <c r="E920" s="118">
        <f>SUM(E915)</f>
        <v>397</v>
      </c>
      <c r="F920" s="117" t="s">
        <v>1</v>
      </c>
      <c r="G920" s="167"/>
      <c r="H920" s="188"/>
      <c r="I920" s="241"/>
    </row>
    <row r="921" spans="1:16" ht="15" customHeight="1" x14ac:dyDescent="0.25">
      <c r="A921" s="228" t="s">
        <v>165</v>
      </c>
      <c r="B921" s="229"/>
      <c r="C921" s="229"/>
      <c r="D921" s="229"/>
      <c r="E921" s="229"/>
      <c r="F921" s="229"/>
      <c r="G921" s="229"/>
      <c r="H921" s="229"/>
      <c r="I921" s="230"/>
    </row>
    <row r="922" spans="1:16" s="5" customFormat="1" ht="15" customHeight="1" x14ac:dyDescent="0.25">
      <c r="A922" s="157">
        <v>372</v>
      </c>
      <c r="B922" s="157" t="s">
        <v>166</v>
      </c>
      <c r="C922" s="175">
        <v>10.227</v>
      </c>
      <c r="D922" s="247"/>
      <c r="E922" s="213">
        <v>3409</v>
      </c>
      <c r="F922" s="157" t="s">
        <v>1</v>
      </c>
      <c r="G922" s="157" t="s">
        <v>288</v>
      </c>
      <c r="H922" s="430" t="s">
        <v>271</v>
      </c>
      <c r="I922" s="155" t="s">
        <v>591</v>
      </c>
      <c r="J922" s="328"/>
      <c r="K922" s="334"/>
      <c r="L922" s="334"/>
      <c r="M922" s="334"/>
      <c r="N922" s="334"/>
      <c r="O922" s="334"/>
      <c r="P922" s="6"/>
    </row>
    <row r="923" spans="1:16" s="5" customFormat="1" ht="23.25" customHeight="1" x14ac:dyDescent="0.25">
      <c r="A923" s="159"/>
      <c r="B923" s="159"/>
      <c r="C923" s="176"/>
      <c r="D923" s="249"/>
      <c r="E923" s="214"/>
      <c r="F923" s="159"/>
      <c r="G923" s="159"/>
      <c r="H923" s="398"/>
      <c r="I923" s="156"/>
      <c r="J923" s="328"/>
      <c r="K923" s="334"/>
      <c r="L923" s="334"/>
      <c r="M923" s="334"/>
      <c r="N923" s="334"/>
      <c r="O923" s="334"/>
      <c r="P923" s="6"/>
    </row>
    <row r="924" spans="1:16" ht="15" customHeight="1" x14ac:dyDescent="0.25">
      <c r="A924" s="354" t="s">
        <v>18</v>
      </c>
      <c r="B924" s="354"/>
      <c r="C924" s="48">
        <f>SUM(C922)</f>
        <v>10.227</v>
      </c>
      <c r="D924" s="68"/>
      <c r="E924" s="118">
        <f>SUM(E922)</f>
        <v>3409</v>
      </c>
      <c r="F924" s="121" t="s">
        <v>1</v>
      </c>
      <c r="G924" s="200" t="s">
        <v>271</v>
      </c>
      <c r="H924" s="201"/>
      <c r="I924" s="31"/>
    </row>
    <row r="925" spans="1:16" ht="31.5" customHeight="1" x14ac:dyDescent="0.25">
      <c r="A925" s="215" t="s">
        <v>254</v>
      </c>
      <c r="B925" s="216"/>
      <c r="C925" s="227">
        <f>SUM(C854,C860,C872,C882,C909,C919,C924)</f>
        <v>137.83199999999999</v>
      </c>
      <c r="D925" s="39"/>
      <c r="E925" s="119">
        <f>SUM(E909,E874,E861,E854,)</f>
        <v>5490</v>
      </c>
      <c r="F925" s="117" t="s">
        <v>23</v>
      </c>
      <c r="G925" s="221">
        <f>SUM(E927,E926,E925)</f>
        <v>37423</v>
      </c>
      <c r="H925" s="222"/>
      <c r="I925" s="239"/>
    </row>
    <row r="926" spans="1:16" ht="15.75" x14ac:dyDescent="0.25">
      <c r="A926" s="217"/>
      <c r="B926" s="218"/>
      <c r="C926" s="227"/>
      <c r="D926" s="40"/>
      <c r="E926" s="119">
        <f>SUM(E919,E910,E882,E872,E860,E855)</f>
        <v>21665</v>
      </c>
      <c r="F926" s="117" t="s">
        <v>7</v>
      </c>
      <c r="G926" s="223"/>
      <c r="H926" s="224"/>
      <c r="I926" s="240"/>
    </row>
    <row r="927" spans="1:16" ht="15.75" customHeight="1" x14ac:dyDescent="0.25">
      <c r="A927" s="219"/>
      <c r="B927" s="220"/>
      <c r="C927" s="227"/>
      <c r="D927" s="62"/>
      <c r="E927" s="119">
        <f>SUM(E924,E920,E911,E883,E873,E856)</f>
        <v>10268</v>
      </c>
      <c r="F927" s="117" t="s">
        <v>1</v>
      </c>
      <c r="G927" s="225"/>
      <c r="H927" s="226"/>
      <c r="I927" s="241"/>
    </row>
    <row r="928" spans="1:16" ht="28.5" customHeight="1" x14ac:dyDescent="0.25">
      <c r="A928" s="314" t="s">
        <v>257</v>
      </c>
      <c r="B928" s="315"/>
      <c r="C928" s="315"/>
      <c r="D928" s="315"/>
      <c r="E928" s="315"/>
      <c r="F928" s="315"/>
      <c r="G928" s="315"/>
      <c r="H928" s="315"/>
      <c r="I928" s="316"/>
    </row>
    <row r="929" spans="1:9" ht="24.75" customHeight="1" x14ac:dyDescent="0.25">
      <c r="A929" s="228" t="s">
        <v>167</v>
      </c>
      <c r="B929" s="229"/>
      <c r="C929" s="229"/>
      <c r="D929" s="229"/>
      <c r="E929" s="229"/>
      <c r="F929" s="229"/>
      <c r="G929" s="229"/>
      <c r="H929" s="229"/>
      <c r="I929" s="230"/>
    </row>
    <row r="930" spans="1:9" ht="14.25" customHeight="1" x14ac:dyDescent="0.25">
      <c r="A930" s="169">
        <v>373</v>
      </c>
      <c r="B930" s="160" t="s">
        <v>24</v>
      </c>
      <c r="C930" s="213">
        <v>5.8360000000000003</v>
      </c>
      <c r="D930" s="162">
        <v>1194</v>
      </c>
      <c r="E930" s="110">
        <v>1194</v>
      </c>
      <c r="F930" s="111" t="s">
        <v>7</v>
      </c>
      <c r="G930" s="166" t="s">
        <v>274</v>
      </c>
      <c r="H930" s="171" t="s">
        <v>271</v>
      </c>
      <c r="I930" s="155" t="s">
        <v>543</v>
      </c>
    </row>
    <row r="931" spans="1:9" x14ac:dyDescent="0.25">
      <c r="A931" s="169"/>
      <c r="B931" s="160"/>
      <c r="C931" s="214"/>
      <c r="D931" s="163"/>
      <c r="E931" s="110">
        <v>310</v>
      </c>
      <c r="F931" s="111" t="s">
        <v>1</v>
      </c>
      <c r="G931" s="167"/>
      <c r="H931" s="172"/>
      <c r="I931" s="156"/>
    </row>
    <row r="932" spans="1:9" x14ac:dyDescent="0.25">
      <c r="A932" s="169">
        <v>374</v>
      </c>
      <c r="B932" s="160" t="s">
        <v>40</v>
      </c>
      <c r="C932" s="213">
        <v>8.343</v>
      </c>
      <c r="D932" s="162">
        <v>1790</v>
      </c>
      <c r="E932" s="110">
        <v>1714</v>
      </c>
      <c r="F932" s="111" t="s">
        <v>7</v>
      </c>
      <c r="G932" s="166" t="s">
        <v>274</v>
      </c>
      <c r="H932" s="171" t="s">
        <v>271</v>
      </c>
      <c r="I932" s="155" t="s">
        <v>544</v>
      </c>
    </row>
    <row r="933" spans="1:9" x14ac:dyDescent="0.25">
      <c r="A933" s="169"/>
      <c r="B933" s="160"/>
      <c r="C933" s="214"/>
      <c r="D933" s="163"/>
      <c r="E933" s="110">
        <v>76</v>
      </c>
      <c r="F933" s="111" t="s">
        <v>1</v>
      </c>
      <c r="G933" s="167"/>
      <c r="H933" s="172"/>
      <c r="I933" s="156"/>
    </row>
    <row r="934" spans="1:9" x14ac:dyDescent="0.25">
      <c r="A934" s="169">
        <v>375</v>
      </c>
      <c r="B934" s="160" t="s">
        <v>41</v>
      </c>
      <c r="C934" s="213">
        <v>3.3730000000000002</v>
      </c>
      <c r="D934" s="162">
        <v>730</v>
      </c>
      <c r="E934" s="110">
        <v>684</v>
      </c>
      <c r="F934" s="111" t="s">
        <v>7</v>
      </c>
      <c r="G934" s="166" t="s">
        <v>274</v>
      </c>
      <c r="H934" s="171" t="s">
        <v>271</v>
      </c>
      <c r="I934" s="155" t="s">
        <v>545</v>
      </c>
    </row>
    <row r="935" spans="1:9" x14ac:dyDescent="0.25">
      <c r="A935" s="169"/>
      <c r="B935" s="160"/>
      <c r="C935" s="214"/>
      <c r="D935" s="163"/>
      <c r="E935" s="110">
        <v>46</v>
      </c>
      <c r="F935" s="111" t="s">
        <v>1</v>
      </c>
      <c r="G935" s="167"/>
      <c r="H935" s="172"/>
      <c r="I935" s="156"/>
    </row>
    <row r="936" spans="1:9" ht="63" customHeight="1" x14ac:dyDescent="0.25">
      <c r="A936" s="157">
        <v>376</v>
      </c>
      <c r="B936" s="191" t="s">
        <v>168</v>
      </c>
      <c r="C936" s="213">
        <v>9.7539999999999996</v>
      </c>
      <c r="D936" s="309">
        <v>2190</v>
      </c>
      <c r="E936" s="110">
        <v>230</v>
      </c>
      <c r="F936" s="111" t="s">
        <v>23</v>
      </c>
      <c r="G936" s="166" t="s">
        <v>274</v>
      </c>
      <c r="H936" s="171" t="s">
        <v>271</v>
      </c>
      <c r="I936" s="155" t="s">
        <v>546</v>
      </c>
    </row>
    <row r="937" spans="1:9" x14ac:dyDescent="0.25">
      <c r="A937" s="158"/>
      <c r="B937" s="348"/>
      <c r="C937" s="244"/>
      <c r="D937" s="309"/>
      <c r="E937" s="213">
        <v>2094</v>
      </c>
      <c r="F937" s="211" t="s">
        <v>7</v>
      </c>
      <c r="G937" s="168"/>
      <c r="H937" s="322"/>
      <c r="I937" s="181"/>
    </row>
    <row r="938" spans="1:9" x14ac:dyDescent="0.25">
      <c r="A938" s="158"/>
      <c r="B938" s="348"/>
      <c r="C938" s="244"/>
      <c r="D938" s="309"/>
      <c r="E938" s="244"/>
      <c r="F938" s="318"/>
      <c r="G938" s="168"/>
      <c r="H938" s="322"/>
      <c r="I938" s="181"/>
    </row>
    <row r="939" spans="1:9" x14ac:dyDescent="0.25">
      <c r="A939" s="158"/>
      <c r="B939" s="348"/>
      <c r="C939" s="244"/>
      <c r="D939" s="309"/>
      <c r="E939" s="244"/>
      <c r="F939" s="318"/>
      <c r="G939" s="168"/>
      <c r="H939" s="322"/>
      <c r="I939" s="181"/>
    </row>
    <row r="940" spans="1:9" ht="4.5" customHeight="1" x14ac:dyDescent="0.25">
      <c r="A940" s="158"/>
      <c r="B940" s="348"/>
      <c r="C940" s="244"/>
      <c r="D940" s="309"/>
      <c r="E940" s="244"/>
      <c r="F940" s="318"/>
      <c r="G940" s="168"/>
      <c r="H940" s="322"/>
      <c r="I940" s="181"/>
    </row>
    <row r="941" spans="1:9" hidden="1" x14ac:dyDescent="0.25">
      <c r="A941" s="158"/>
      <c r="B941" s="348"/>
      <c r="C941" s="244"/>
      <c r="D941" s="309"/>
      <c r="E941" s="244"/>
      <c r="F941" s="318"/>
      <c r="G941" s="168"/>
      <c r="H941" s="322"/>
      <c r="I941" s="181"/>
    </row>
    <row r="942" spans="1:9" ht="9" hidden="1" customHeight="1" x14ac:dyDescent="0.25">
      <c r="A942" s="158"/>
      <c r="B942" s="348"/>
      <c r="C942" s="244"/>
      <c r="D942" s="309"/>
      <c r="E942" s="244"/>
      <c r="F942" s="318"/>
      <c r="G942" s="168"/>
      <c r="H942" s="322"/>
      <c r="I942" s="181"/>
    </row>
    <row r="943" spans="1:9" ht="21.75" hidden="1" customHeight="1" x14ac:dyDescent="0.25">
      <c r="A943" s="159"/>
      <c r="B943" s="192"/>
      <c r="C943" s="214"/>
      <c r="D943" s="309"/>
      <c r="E943" s="214"/>
      <c r="F943" s="212"/>
      <c r="G943" s="167"/>
      <c r="H943" s="172"/>
      <c r="I943" s="156"/>
    </row>
    <row r="944" spans="1:9" x14ac:dyDescent="0.25">
      <c r="A944" s="169">
        <v>377</v>
      </c>
      <c r="B944" s="160" t="s">
        <v>21</v>
      </c>
      <c r="C944" s="213">
        <v>1.792</v>
      </c>
      <c r="D944" s="162">
        <v>343</v>
      </c>
      <c r="E944" s="174">
        <v>448</v>
      </c>
      <c r="F944" s="170" t="s">
        <v>7</v>
      </c>
      <c r="G944" s="166" t="s">
        <v>274</v>
      </c>
      <c r="H944" s="171" t="s">
        <v>271</v>
      </c>
      <c r="I944" s="155" t="s">
        <v>547</v>
      </c>
    </row>
    <row r="945" spans="1:9" x14ac:dyDescent="0.25">
      <c r="A945" s="169"/>
      <c r="B945" s="160"/>
      <c r="C945" s="214"/>
      <c r="D945" s="163"/>
      <c r="E945" s="174"/>
      <c r="F945" s="170"/>
      <c r="G945" s="167"/>
      <c r="H945" s="172"/>
      <c r="I945" s="181"/>
    </row>
    <row r="946" spans="1:9" x14ac:dyDescent="0.25">
      <c r="A946" s="169">
        <v>378</v>
      </c>
      <c r="B946" s="160" t="s">
        <v>131</v>
      </c>
      <c r="C946" s="213">
        <v>3.3940000000000001</v>
      </c>
      <c r="D946" s="162">
        <v>851</v>
      </c>
      <c r="E946" s="110">
        <v>701</v>
      </c>
      <c r="F946" s="111" t="s">
        <v>7</v>
      </c>
      <c r="G946" s="166" t="s">
        <v>274</v>
      </c>
      <c r="H946" s="171" t="s">
        <v>271</v>
      </c>
      <c r="I946" s="155" t="s">
        <v>548</v>
      </c>
    </row>
    <row r="947" spans="1:9" x14ac:dyDescent="0.25">
      <c r="A947" s="169"/>
      <c r="B947" s="160"/>
      <c r="C947" s="214"/>
      <c r="D947" s="163"/>
      <c r="E947" s="110">
        <v>150</v>
      </c>
      <c r="F947" s="111" t="s">
        <v>1</v>
      </c>
      <c r="G947" s="167"/>
      <c r="H947" s="172"/>
      <c r="I947" s="181"/>
    </row>
    <row r="948" spans="1:9" x14ac:dyDescent="0.25">
      <c r="A948" s="169">
        <v>379</v>
      </c>
      <c r="B948" s="160" t="s">
        <v>169</v>
      </c>
      <c r="C948" s="213">
        <v>5.1849999999999996</v>
      </c>
      <c r="D948" s="162">
        <v>1385</v>
      </c>
      <c r="E948" s="174">
        <v>1385</v>
      </c>
      <c r="F948" s="170" t="s">
        <v>1</v>
      </c>
      <c r="G948" s="166" t="s">
        <v>274</v>
      </c>
      <c r="H948" s="171" t="s">
        <v>271</v>
      </c>
      <c r="I948" s="155" t="s">
        <v>549</v>
      </c>
    </row>
    <row r="949" spans="1:9" x14ac:dyDescent="0.25">
      <c r="A949" s="169"/>
      <c r="B949" s="160"/>
      <c r="C949" s="214"/>
      <c r="D949" s="163"/>
      <c r="E949" s="174"/>
      <c r="F949" s="170"/>
      <c r="G949" s="167"/>
      <c r="H949" s="172"/>
      <c r="I949" s="181"/>
    </row>
    <row r="950" spans="1:9" x14ac:dyDescent="0.25">
      <c r="A950" s="169">
        <v>380</v>
      </c>
      <c r="B950" s="160" t="s">
        <v>71</v>
      </c>
      <c r="C950" s="213">
        <v>1.28</v>
      </c>
      <c r="D950" s="162">
        <v>295</v>
      </c>
      <c r="E950" s="174">
        <v>295</v>
      </c>
      <c r="F950" s="170" t="s">
        <v>7</v>
      </c>
      <c r="G950" s="166" t="s">
        <v>274</v>
      </c>
      <c r="H950" s="171" t="s">
        <v>271</v>
      </c>
      <c r="I950" s="155" t="s">
        <v>550</v>
      </c>
    </row>
    <row r="951" spans="1:9" x14ac:dyDescent="0.25">
      <c r="A951" s="169"/>
      <c r="B951" s="160"/>
      <c r="C951" s="214"/>
      <c r="D951" s="163"/>
      <c r="E951" s="174"/>
      <c r="F951" s="170"/>
      <c r="G951" s="167"/>
      <c r="H951" s="172"/>
      <c r="I951" s="181"/>
    </row>
    <row r="952" spans="1:9" x14ac:dyDescent="0.25">
      <c r="A952" s="169">
        <v>381</v>
      </c>
      <c r="B952" s="160" t="s">
        <v>170</v>
      </c>
      <c r="C952" s="213">
        <v>3.8730000000000002</v>
      </c>
      <c r="D952" s="162">
        <v>903</v>
      </c>
      <c r="E952" s="213">
        <v>903</v>
      </c>
      <c r="F952" s="211" t="s">
        <v>7</v>
      </c>
      <c r="G952" s="166" t="s">
        <v>274</v>
      </c>
      <c r="H952" s="171" t="s">
        <v>271</v>
      </c>
      <c r="I952" s="155" t="s">
        <v>551</v>
      </c>
    </row>
    <row r="953" spans="1:9" x14ac:dyDescent="0.25">
      <c r="A953" s="169"/>
      <c r="B953" s="160"/>
      <c r="C953" s="214"/>
      <c r="D953" s="163"/>
      <c r="E953" s="214"/>
      <c r="F953" s="212"/>
      <c r="G953" s="167"/>
      <c r="H953" s="172"/>
      <c r="I953" s="181"/>
    </row>
    <row r="954" spans="1:9" ht="33.75" customHeight="1" x14ac:dyDescent="0.25">
      <c r="A954" s="157">
        <v>382</v>
      </c>
      <c r="B954" s="191" t="s">
        <v>42</v>
      </c>
      <c r="C954" s="213">
        <v>4.5259999999999998</v>
      </c>
      <c r="D954" s="162">
        <v>1280</v>
      </c>
      <c r="E954" s="110">
        <v>811</v>
      </c>
      <c r="F954" s="111" t="s">
        <v>7</v>
      </c>
      <c r="G954" s="166" t="s">
        <v>274</v>
      </c>
      <c r="H954" s="171" t="s">
        <v>271</v>
      </c>
      <c r="I954" s="155" t="s">
        <v>552</v>
      </c>
    </row>
    <row r="955" spans="1:9" x14ac:dyDescent="0.25">
      <c r="A955" s="158"/>
      <c r="B955" s="348"/>
      <c r="C955" s="244"/>
      <c r="D955" s="256"/>
      <c r="E955" s="213">
        <v>469</v>
      </c>
      <c r="F955" s="211" t="s">
        <v>1</v>
      </c>
      <c r="G955" s="168"/>
      <c r="H955" s="255"/>
      <c r="I955" s="181"/>
    </row>
    <row r="956" spans="1:9" x14ac:dyDescent="0.25">
      <c r="A956" s="158"/>
      <c r="B956" s="348"/>
      <c r="C956" s="244"/>
      <c r="D956" s="256"/>
      <c r="E956" s="244"/>
      <c r="F956" s="318"/>
      <c r="G956" s="168"/>
      <c r="H956" s="255"/>
      <c r="I956" s="181"/>
    </row>
    <row r="957" spans="1:9" ht="2.25" customHeight="1" x14ac:dyDescent="0.25">
      <c r="A957" s="159"/>
      <c r="B957" s="192"/>
      <c r="C957" s="214"/>
      <c r="D957" s="163"/>
      <c r="E957" s="214"/>
      <c r="F957" s="212"/>
      <c r="G957" s="167"/>
      <c r="H957" s="369"/>
      <c r="I957" s="156"/>
    </row>
    <row r="958" spans="1:9" x14ac:dyDescent="0.25">
      <c r="A958" s="169">
        <v>383</v>
      </c>
      <c r="B958" s="160" t="s">
        <v>94</v>
      </c>
      <c r="C958" s="213">
        <v>0.68400000000000005</v>
      </c>
      <c r="D958" s="162">
        <v>171</v>
      </c>
      <c r="E958" s="174">
        <v>171</v>
      </c>
      <c r="F958" s="170" t="s">
        <v>7</v>
      </c>
      <c r="G958" s="166" t="s">
        <v>274</v>
      </c>
      <c r="H958" s="171" t="s">
        <v>271</v>
      </c>
      <c r="I958" s="155" t="s">
        <v>553</v>
      </c>
    </row>
    <row r="959" spans="1:9" x14ac:dyDescent="0.25">
      <c r="A959" s="169"/>
      <c r="B959" s="160"/>
      <c r="C959" s="214"/>
      <c r="D959" s="163"/>
      <c r="E959" s="174"/>
      <c r="F959" s="170"/>
      <c r="G959" s="167"/>
      <c r="H959" s="172"/>
      <c r="I959" s="181"/>
    </row>
    <row r="960" spans="1:9" x14ac:dyDescent="0.25">
      <c r="A960" s="169">
        <v>384</v>
      </c>
      <c r="B960" s="160" t="s">
        <v>171</v>
      </c>
      <c r="C960" s="213">
        <v>1.665</v>
      </c>
      <c r="D960" s="162">
        <v>370</v>
      </c>
      <c r="E960" s="174">
        <v>370</v>
      </c>
      <c r="F960" s="170" t="s">
        <v>7</v>
      </c>
      <c r="G960" s="166" t="s">
        <v>274</v>
      </c>
      <c r="H960" s="171" t="s">
        <v>271</v>
      </c>
      <c r="I960" s="155" t="s">
        <v>554</v>
      </c>
    </row>
    <row r="961" spans="1:9" x14ac:dyDescent="0.25">
      <c r="A961" s="169"/>
      <c r="B961" s="160"/>
      <c r="C961" s="214"/>
      <c r="D961" s="163"/>
      <c r="E961" s="174"/>
      <c r="F961" s="170"/>
      <c r="G961" s="167"/>
      <c r="H961" s="172"/>
      <c r="I961" s="181"/>
    </row>
    <row r="962" spans="1:9" ht="22.5" x14ac:dyDescent="0.25">
      <c r="A962" s="150">
        <v>385</v>
      </c>
      <c r="B962" s="44" t="s">
        <v>292</v>
      </c>
      <c r="C962" s="41">
        <v>2.1179999999999999</v>
      </c>
      <c r="D962" s="71">
        <v>565</v>
      </c>
      <c r="E962" s="110">
        <v>565</v>
      </c>
      <c r="F962" s="111" t="s">
        <v>7</v>
      </c>
      <c r="G962" s="12" t="s">
        <v>274</v>
      </c>
      <c r="H962" s="81" t="s">
        <v>271</v>
      </c>
      <c r="I962" s="30" t="s">
        <v>555</v>
      </c>
    </row>
    <row r="963" spans="1:9" s="15" customFormat="1" ht="22.5" x14ac:dyDescent="0.25">
      <c r="A963" s="150">
        <v>386</v>
      </c>
      <c r="B963" s="44" t="s">
        <v>195</v>
      </c>
      <c r="C963" s="41">
        <v>1.55</v>
      </c>
      <c r="D963" s="71">
        <v>565</v>
      </c>
      <c r="E963" s="110">
        <v>800</v>
      </c>
      <c r="F963" s="111" t="s">
        <v>7</v>
      </c>
      <c r="G963" s="12" t="s">
        <v>274</v>
      </c>
      <c r="H963" s="81" t="s">
        <v>271</v>
      </c>
      <c r="I963" s="30"/>
    </row>
    <row r="964" spans="1:9" s="15" customFormat="1" ht="22.5" x14ac:dyDescent="0.25">
      <c r="A964" s="150">
        <v>387</v>
      </c>
      <c r="B964" s="44" t="s">
        <v>83</v>
      </c>
      <c r="C964" s="41">
        <v>1.3</v>
      </c>
      <c r="D964" s="71">
        <v>565</v>
      </c>
      <c r="E964" s="110">
        <v>900</v>
      </c>
      <c r="F964" s="111" t="s">
        <v>7</v>
      </c>
      <c r="G964" s="12" t="s">
        <v>274</v>
      </c>
      <c r="H964" s="81" t="s">
        <v>271</v>
      </c>
      <c r="I964" s="30"/>
    </row>
    <row r="965" spans="1:9" s="15" customFormat="1" ht="22.5" x14ac:dyDescent="0.25">
      <c r="A965" s="150">
        <v>388</v>
      </c>
      <c r="B965" s="44" t="s">
        <v>53</v>
      </c>
      <c r="C965" s="41">
        <v>1.4</v>
      </c>
      <c r="D965" s="71">
        <v>565</v>
      </c>
      <c r="E965" s="110">
        <v>600</v>
      </c>
      <c r="F965" s="111" t="s">
        <v>7</v>
      </c>
      <c r="G965" s="12" t="s">
        <v>274</v>
      </c>
      <c r="H965" s="81" t="s">
        <v>271</v>
      </c>
      <c r="I965" s="30"/>
    </row>
    <row r="966" spans="1:9" s="15" customFormat="1" ht="22.5" x14ac:dyDescent="0.25">
      <c r="A966" s="150">
        <v>389</v>
      </c>
      <c r="B966" s="44" t="s">
        <v>89</v>
      </c>
      <c r="C966" s="41">
        <v>1.1000000000000001</v>
      </c>
      <c r="D966" s="71">
        <v>565</v>
      </c>
      <c r="E966" s="110">
        <v>800</v>
      </c>
      <c r="F966" s="111" t="s">
        <v>7</v>
      </c>
      <c r="G966" s="12" t="s">
        <v>274</v>
      </c>
      <c r="H966" s="81" t="s">
        <v>271</v>
      </c>
      <c r="I966" s="30"/>
    </row>
    <row r="967" spans="1:9" s="15" customFormat="1" ht="22.5" x14ac:dyDescent="0.25">
      <c r="A967" s="150">
        <v>390</v>
      </c>
      <c r="B967" s="44" t="s">
        <v>1016</v>
      </c>
      <c r="C967" s="41">
        <v>1.55</v>
      </c>
      <c r="D967" s="71">
        <v>565</v>
      </c>
      <c r="E967" s="110">
        <v>1000</v>
      </c>
      <c r="F967" s="111" t="s">
        <v>7</v>
      </c>
      <c r="G967" s="12" t="s">
        <v>274</v>
      </c>
      <c r="H967" s="81" t="s">
        <v>271</v>
      </c>
      <c r="I967" s="30"/>
    </row>
    <row r="968" spans="1:9" ht="22.5" x14ac:dyDescent="0.25">
      <c r="A968" s="157">
        <v>400</v>
      </c>
      <c r="B968" s="191" t="s">
        <v>293</v>
      </c>
      <c r="C968" s="213">
        <v>2.2400000000000002</v>
      </c>
      <c r="D968" s="125">
        <v>560</v>
      </c>
      <c r="E968" s="110">
        <v>180</v>
      </c>
      <c r="F968" s="111" t="s">
        <v>23</v>
      </c>
      <c r="G968" s="112" t="s">
        <v>274</v>
      </c>
      <c r="H968" s="81" t="s">
        <v>271</v>
      </c>
      <c r="I968" s="30" t="s">
        <v>556</v>
      </c>
    </row>
    <row r="969" spans="1:9" ht="22.5" x14ac:dyDescent="0.25">
      <c r="A969" s="159"/>
      <c r="B969" s="192"/>
      <c r="C969" s="214"/>
      <c r="D969" s="73">
        <v>560</v>
      </c>
      <c r="E969" s="110">
        <v>380</v>
      </c>
      <c r="F969" s="111" t="s">
        <v>7</v>
      </c>
      <c r="G969" s="12" t="s">
        <v>274</v>
      </c>
      <c r="H969" s="81" t="s">
        <v>271</v>
      </c>
      <c r="I969" s="30" t="s">
        <v>556</v>
      </c>
    </row>
    <row r="970" spans="1:9" x14ac:dyDescent="0.25">
      <c r="A970" s="169">
        <v>401</v>
      </c>
      <c r="B970" s="160" t="s">
        <v>172</v>
      </c>
      <c r="C970" s="213">
        <v>12.25</v>
      </c>
      <c r="D970" s="162">
        <v>2450</v>
      </c>
      <c r="E970" s="174">
        <v>2450</v>
      </c>
      <c r="F970" s="170" t="s">
        <v>7</v>
      </c>
      <c r="G970" s="166" t="s">
        <v>288</v>
      </c>
      <c r="H970" s="80" t="s">
        <v>338</v>
      </c>
      <c r="I970" s="155" t="s">
        <v>557</v>
      </c>
    </row>
    <row r="971" spans="1:9" x14ac:dyDescent="0.25">
      <c r="A971" s="169"/>
      <c r="B971" s="160"/>
      <c r="C971" s="214"/>
      <c r="D971" s="163"/>
      <c r="E971" s="174"/>
      <c r="F971" s="170"/>
      <c r="G971" s="167"/>
      <c r="H971" s="80" t="s">
        <v>339</v>
      </c>
      <c r="I971" s="156"/>
    </row>
    <row r="972" spans="1:9" ht="33.75" customHeight="1" x14ac:dyDescent="0.25">
      <c r="A972" s="157">
        <v>402</v>
      </c>
      <c r="B972" s="191" t="s">
        <v>1032</v>
      </c>
      <c r="C972" s="213">
        <v>41.994999999999997</v>
      </c>
      <c r="D972" s="162">
        <v>7050</v>
      </c>
      <c r="E972" s="110">
        <v>145</v>
      </c>
      <c r="F972" s="111" t="s">
        <v>23</v>
      </c>
      <c r="G972" s="211" t="s">
        <v>288</v>
      </c>
      <c r="H972" s="80" t="s">
        <v>340</v>
      </c>
      <c r="I972" s="155" t="s">
        <v>558</v>
      </c>
    </row>
    <row r="973" spans="1:9" x14ac:dyDescent="0.25">
      <c r="A973" s="158"/>
      <c r="B973" s="348"/>
      <c r="C973" s="244"/>
      <c r="D973" s="256"/>
      <c r="E973" s="213">
        <v>5820</v>
      </c>
      <c r="F973" s="211" t="s">
        <v>7</v>
      </c>
      <c r="G973" s="318"/>
      <c r="H973" s="80" t="s">
        <v>341</v>
      </c>
      <c r="I973" s="181"/>
    </row>
    <row r="974" spans="1:9" x14ac:dyDescent="0.25">
      <c r="A974" s="158"/>
      <c r="B974" s="348"/>
      <c r="C974" s="244"/>
      <c r="D974" s="256"/>
      <c r="E974" s="244"/>
      <c r="F974" s="318"/>
      <c r="G974" s="318"/>
      <c r="H974" s="80" t="s">
        <v>342</v>
      </c>
      <c r="I974" s="181"/>
    </row>
    <row r="975" spans="1:9" ht="15.75" customHeight="1" x14ac:dyDescent="0.25">
      <c r="A975" s="158"/>
      <c r="B975" s="348"/>
      <c r="C975" s="244"/>
      <c r="D975" s="256"/>
      <c r="E975" s="244"/>
      <c r="F975" s="318"/>
      <c r="G975" s="318"/>
      <c r="H975" s="80" t="s">
        <v>343</v>
      </c>
      <c r="I975" s="181"/>
    </row>
    <row r="976" spans="1:9" ht="1.5" customHeight="1" x14ac:dyDescent="0.25">
      <c r="A976" s="159"/>
      <c r="B976" s="192"/>
      <c r="C976" s="214"/>
      <c r="D976" s="163"/>
      <c r="E976" s="214"/>
      <c r="F976" s="212"/>
      <c r="G976" s="212"/>
      <c r="H976" s="80" t="s">
        <v>344</v>
      </c>
      <c r="I976" s="156"/>
    </row>
    <row r="977" spans="1:9" ht="22.5" customHeight="1" x14ac:dyDescent="0.25">
      <c r="A977" s="182" t="s">
        <v>18</v>
      </c>
      <c r="B977" s="183"/>
      <c r="C977" s="270">
        <f>SUM(C929:C975)</f>
        <v>115.208</v>
      </c>
      <c r="D977" s="38"/>
      <c r="E977" s="118">
        <f>SUM(E968,E972,E936,)</f>
        <v>555</v>
      </c>
      <c r="F977" s="117" t="s">
        <v>23</v>
      </c>
      <c r="G977" s="186" t="s">
        <v>271</v>
      </c>
      <c r="H977" s="206"/>
      <c r="I977" s="239"/>
    </row>
    <row r="978" spans="1:9" ht="22.5" customHeight="1" x14ac:dyDescent="0.25">
      <c r="A978" s="257"/>
      <c r="B978" s="267"/>
      <c r="C978" s="311"/>
      <c r="D978" s="38"/>
      <c r="E978" s="118">
        <f>SUM(E973,E970,E969,E967,E966,E965,E964,E963,E962,E960,E958,E954,E952,E950,E946,E944,E937,E934,E932,E930)</f>
        <v>22700</v>
      </c>
      <c r="F978" s="117" t="s">
        <v>7</v>
      </c>
      <c r="G978" s="207"/>
      <c r="H978" s="208"/>
      <c r="I978" s="240"/>
    </row>
    <row r="979" spans="1:9" ht="22.5" customHeight="1" x14ac:dyDescent="0.25">
      <c r="A979" s="184"/>
      <c r="B979" s="185"/>
      <c r="C979" s="271"/>
      <c r="D979" s="38"/>
      <c r="E979" s="118">
        <f>SUM(E955,E948,E935,E933,E931,E947)</f>
        <v>2436</v>
      </c>
      <c r="F979" s="117" t="s">
        <v>1</v>
      </c>
      <c r="G979" s="209"/>
      <c r="H979" s="210"/>
      <c r="I979" s="241"/>
    </row>
    <row r="980" spans="1:9" ht="26.25" customHeight="1" x14ac:dyDescent="0.25">
      <c r="A980" s="272" t="s">
        <v>145</v>
      </c>
      <c r="B980" s="273"/>
      <c r="C980" s="273"/>
      <c r="D980" s="273"/>
      <c r="E980" s="273"/>
      <c r="F980" s="273"/>
      <c r="G980" s="273"/>
      <c r="H980" s="273"/>
      <c r="I980" s="274"/>
    </row>
    <row r="981" spans="1:9" x14ac:dyDescent="0.25">
      <c r="A981" s="169">
        <v>403</v>
      </c>
      <c r="B981" s="160" t="s">
        <v>173</v>
      </c>
      <c r="C981" s="213">
        <v>7.8470000000000004</v>
      </c>
      <c r="D981" s="162">
        <v>1113</v>
      </c>
      <c r="E981" s="174">
        <v>1943</v>
      </c>
      <c r="F981" s="170" t="s">
        <v>7</v>
      </c>
      <c r="G981" s="166" t="s">
        <v>274</v>
      </c>
      <c r="H981" s="171" t="s">
        <v>271</v>
      </c>
      <c r="I981" s="155" t="s">
        <v>559</v>
      </c>
    </row>
    <row r="982" spans="1:9" x14ac:dyDescent="0.25">
      <c r="A982" s="169"/>
      <c r="B982" s="160"/>
      <c r="C982" s="214"/>
      <c r="D982" s="163"/>
      <c r="E982" s="174"/>
      <c r="F982" s="170"/>
      <c r="G982" s="167"/>
      <c r="H982" s="172"/>
      <c r="I982" s="181"/>
    </row>
    <row r="983" spans="1:9" x14ac:dyDescent="0.25">
      <c r="A983" s="169">
        <v>404</v>
      </c>
      <c r="B983" s="160" t="s">
        <v>174</v>
      </c>
      <c r="C983" s="213">
        <v>8.032</v>
      </c>
      <c r="D983" s="162">
        <v>2236</v>
      </c>
      <c r="E983" s="110">
        <v>2170</v>
      </c>
      <c r="F983" s="111" t="s">
        <v>7</v>
      </c>
      <c r="G983" s="166" t="s">
        <v>274</v>
      </c>
      <c r="H983" s="171" t="s">
        <v>271</v>
      </c>
      <c r="I983" s="155" t="s">
        <v>560</v>
      </c>
    </row>
    <row r="984" spans="1:9" x14ac:dyDescent="0.25">
      <c r="A984" s="169"/>
      <c r="B984" s="160"/>
      <c r="C984" s="214"/>
      <c r="D984" s="163"/>
      <c r="E984" s="110">
        <v>66</v>
      </c>
      <c r="F984" s="111" t="s">
        <v>1</v>
      </c>
      <c r="G984" s="167"/>
      <c r="H984" s="172"/>
      <c r="I984" s="181"/>
    </row>
    <row r="985" spans="1:9" ht="15" customHeight="1" x14ac:dyDescent="0.25">
      <c r="A985" s="169">
        <v>405</v>
      </c>
      <c r="B985" s="160" t="s">
        <v>40</v>
      </c>
      <c r="C985" s="213">
        <v>6.766</v>
      </c>
      <c r="D985" s="162">
        <v>1933</v>
      </c>
      <c r="E985" s="174">
        <v>1933</v>
      </c>
      <c r="F985" s="170" t="s">
        <v>7</v>
      </c>
      <c r="G985" s="166" t="s">
        <v>274</v>
      </c>
      <c r="H985" s="171" t="s">
        <v>271</v>
      </c>
      <c r="I985" s="155" t="s">
        <v>561</v>
      </c>
    </row>
    <row r="986" spans="1:9" x14ac:dyDescent="0.25">
      <c r="A986" s="169"/>
      <c r="B986" s="160"/>
      <c r="C986" s="214"/>
      <c r="D986" s="163"/>
      <c r="E986" s="174"/>
      <c r="F986" s="170"/>
      <c r="G986" s="167"/>
      <c r="H986" s="172"/>
      <c r="I986" s="181"/>
    </row>
    <row r="987" spans="1:9" ht="15" customHeight="1" x14ac:dyDescent="0.25">
      <c r="A987" s="157">
        <v>406</v>
      </c>
      <c r="B987" s="191" t="s">
        <v>175</v>
      </c>
      <c r="C987" s="213">
        <v>5.4509999999999996</v>
      </c>
      <c r="D987" s="162">
        <v>1670</v>
      </c>
      <c r="E987" s="110">
        <v>314</v>
      </c>
      <c r="F987" s="111" t="s">
        <v>23</v>
      </c>
      <c r="G987" s="166" t="s">
        <v>274</v>
      </c>
      <c r="H987" s="171" t="s">
        <v>271</v>
      </c>
      <c r="I987" s="155" t="s">
        <v>562</v>
      </c>
    </row>
    <row r="988" spans="1:9" x14ac:dyDescent="0.25">
      <c r="A988" s="158"/>
      <c r="B988" s="348"/>
      <c r="C988" s="244"/>
      <c r="D988" s="256"/>
      <c r="E988" s="110">
        <v>1154</v>
      </c>
      <c r="F988" s="111" t="s">
        <v>7</v>
      </c>
      <c r="G988" s="168"/>
      <c r="H988" s="322"/>
      <c r="I988" s="181"/>
    </row>
    <row r="989" spans="1:9" ht="15" customHeight="1" x14ac:dyDescent="0.25">
      <c r="A989" s="159"/>
      <c r="B989" s="192"/>
      <c r="C989" s="214"/>
      <c r="D989" s="163"/>
      <c r="E989" s="110">
        <v>202</v>
      </c>
      <c r="F989" s="111" t="s">
        <v>1</v>
      </c>
      <c r="G989" s="167"/>
      <c r="H989" s="172"/>
      <c r="I989" s="156"/>
    </row>
    <row r="990" spans="1:9" x14ac:dyDescent="0.25">
      <c r="A990" s="169">
        <v>407</v>
      </c>
      <c r="B990" s="160" t="s">
        <v>0</v>
      </c>
      <c r="C990" s="213">
        <v>4.8460000000000001</v>
      </c>
      <c r="D990" s="162">
        <v>1422</v>
      </c>
      <c r="E990" s="110">
        <v>1160</v>
      </c>
      <c r="F990" s="111" t="s">
        <v>7</v>
      </c>
      <c r="G990" s="166" t="s">
        <v>274</v>
      </c>
      <c r="H990" s="171" t="s">
        <v>271</v>
      </c>
      <c r="I990" s="155" t="s">
        <v>563</v>
      </c>
    </row>
    <row r="991" spans="1:9" x14ac:dyDescent="0.25">
      <c r="A991" s="169"/>
      <c r="B991" s="160"/>
      <c r="C991" s="214"/>
      <c r="D991" s="163"/>
      <c r="E991" s="110">
        <v>262</v>
      </c>
      <c r="F991" s="111" t="s">
        <v>1</v>
      </c>
      <c r="G991" s="167"/>
      <c r="H991" s="172"/>
      <c r="I991" s="181"/>
    </row>
    <row r="992" spans="1:9" ht="15" customHeight="1" x14ac:dyDescent="0.25">
      <c r="A992" s="169">
        <v>408</v>
      </c>
      <c r="B992" s="160" t="s">
        <v>2</v>
      </c>
      <c r="C992" s="213">
        <v>1.86</v>
      </c>
      <c r="D992" s="162">
        <v>620</v>
      </c>
      <c r="E992" s="174">
        <v>620</v>
      </c>
      <c r="F992" s="170" t="s">
        <v>1</v>
      </c>
      <c r="G992" s="166" t="s">
        <v>274</v>
      </c>
      <c r="H992" s="171" t="s">
        <v>271</v>
      </c>
      <c r="I992" s="155" t="s">
        <v>564</v>
      </c>
    </row>
    <row r="993" spans="1:9" x14ac:dyDescent="0.25">
      <c r="A993" s="169"/>
      <c r="B993" s="160"/>
      <c r="C993" s="214"/>
      <c r="D993" s="163"/>
      <c r="E993" s="174"/>
      <c r="F993" s="170"/>
      <c r="G993" s="167"/>
      <c r="H993" s="172"/>
      <c r="I993" s="181"/>
    </row>
    <row r="994" spans="1:9" ht="15" customHeight="1" x14ac:dyDescent="0.25">
      <c r="A994" s="182" t="s">
        <v>18</v>
      </c>
      <c r="B994" s="183"/>
      <c r="C994" s="270">
        <f>SUM(C980:C992)</f>
        <v>34.802000000000007</v>
      </c>
      <c r="D994" s="38"/>
      <c r="E994" s="118">
        <f>SUM(E987)</f>
        <v>314</v>
      </c>
      <c r="F994" s="117" t="s">
        <v>23</v>
      </c>
      <c r="G994" s="186" t="s">
        <v>271</v>
      </c>
      <c r="H994" s="206"/>
      <c r="I994" s="239"/>
    </row>
    <row r="995" spans="1:9" ht="15" customHeight="1" x14ac:dyDescent="0.25">
      <c r="A995" s="257"/>
      <c r="B995" s="267"/>
      <c r="C995" s="311"/>
      <c r="D995" s="38"/>
      <c r="E995" s="118">
        <f>SUM(E981,E983,E985,E988,E990)</f>
        <v>8360</v>
      </c>
      <c r="F995" s="117" t="s">
        <v>7</v>
      </c>
      <c r="G995" s="207"/>
      <c r="H995" s="208"/>
      <c r="I995" s="240"/>
    </row>
    <row r="996" spans="1:9" ht="15" customHeight="1" x14ac:dyDescent="0.25">
      <c r="A996" s="184"/>
      <c r="B996" s="185"/>
      <c r="C996" s="271"/>
      <c r="D996" s="38"/>
      <c r="E996" s="118">
        <f>SUM(E984,E989,E991,E992)</f>
        <v>1150</v>
      </c>
      <c r="F996" s="117" t="s">
        <v>1</v>
      </c>
      <c r="G996" s="209"/>
      <c r="H996" s="210"/>
      <c r="I996" s="241"/>
    </row>
    <row r="997" spans="1:9" ht="15.75" customHeight="1" x14ac:dyDescent="0.25">
      <c r="A997" s="215" t="s">
        <v>256</v>
      </c>
      <c r="B997" s="216"/>
      <c r="C997" s="227">
        <f>SUM(C977,C994,)</f>
        <v>150.01</v>
      </c>
      <c r="D997" s="39"/>
      <c r="E997" s="119">
        <f>SUM(E994,E977)</f>
        <v>869</v>
      </c>
      <c r="F997" s="117" t="s">
        <v>23</v>
      </c>
      <c r="G997" s="221">
        <f>SUM(E997,E998,E999)</f>
        <v>35515</v>
      </c>
      <c r="H997" s="222"/>
      <c r="I997" s="239"/>
    </row>
    <row r="998" spans="1:9" ht="19.5" customHeight="1" x14ac:dyDescent="0.25">
      <c r="A998" s="217"/>
      <c r="B998" s="218"/>
      <c r="C998" s="227"/>
      <c r="D998" s="40"/>
      <c r="E998" s="119">
        <f>SUM(E995,E978)</f>
        <v>31060</v>
      </c>
      <c r="F998" s="117" t="s">
        <v>7</v>
      </c>
      <c r="G998" s="223"/>
      <c r="H998" s="224"/>
      <c r="I998" s="240"/>
    </row>
    <row r="999" spans="1:9" ht="14.25" customHeight="1" x14ac:dyDescent="0.25">
      <c r="A999" s="219"/>
      <c r="B999" s="220"/>
      <c r="C999" s="227"/>
      <c r="D999" s="62"/>
      <c r="E999" s="119">
        <f>SUM(E996,E979)</f>
        <v>3586</v>
      </c>
      <c r="F999" s="117" t="s">
        <v>1</v>
      </c>
      <c r="G999" s="225"/>
      <c r="H999" s="226"/>
      <c r="I999" s="241"/>
    </row>
    <row r="1000" spans="1:9" ht="22.5" customHeight="1" x14ac:dyDescent="0.25">
      <c r="A1000" s="259" t="s">
        <v>259</v>
      </c>
      <c r="B1000" s="260"/>
      <c r="C1000" s="260"/>
      <c r="D1000" s="260"/>
      <c r="E1000" s="260"/>
      <c r="F1000" s="260"/>
      <c r="G1000" s="260"/>
      <c r="H1000" s="260"/>
      <c r="I1000" s="261"/>
    </row>
    <row r="1001" spans="1:9" ht="13.5" customHeight="1" x14ac:dyDescent="0.25">
      <c r="A1001" s="272" t="s">
        <v>176</v>
      </c>
      <c r="B1001" s="273"/>
      <c r="C1001" s="273"/>
      <c r="D1001" s="273"/>
      <c r="E1001" s="273"/>
      <c r="F1001" s="273"/>
      <c r="G1001" s="273"/>
      <c r="H1001" s="273"/>
      <c r="I1001" s="274"/>
    </row>
    <row r="1002" spans="1:9" x14ac:dyDescent="0.25">
      <c r="A1002" s="169">
        <v>409</v>
      </c>
      <c r="B1002" s="191" t="s">
        <v>294</v>
      </c>
      <c r="C1002" s="213">
        <v>6.02</v>
      </c>
      <c r="D1002" s="162">
        <v>1470</v>
      </c>
      <c r="E1002" s="174">
        <v>1470</v>
      </c>
      <c r="F1002" s="170" t="s">
        <v>7</v>
      </c>
      <c r="G1002" s="166" t="s">
        <v>288</v>
      </c>
      <c r="H1002" s="375" t="s">
        <v>345</v>
      </c>
      <c r="I1002" s="155" t="s">
        <v>530</v>
      </c>
    </row>
    <row r="1003" spans="1:9" ht="34.5" customHeight="1" x14ac:dyDescent="0.25">
      <c r="A1003" s="169"/>
      <c r="B1003" s="192"/>
      <c r="C1003" s="214"/>
      <c r="D1003" s="163"/>
      <c r="E1003" s="174"/>
      <c r="F1003" s="170"/>
      <c r="G1003" s="167"/>
      <c r="H1003" s="376"/>
      <c r="I1003" s="156"/>
    </row>
    <row r="1004" spans="1:9" x14ac:dyDescent="0.25">
      <c r="A1004" s="169">
        <v>410</v>
      </c>
      <c r="B1004" s="160" t="s">
        <v>35</v>
      </c>
      <c r="C1004" s="213">
        <v>6.2569999999999997</v>
      </c>
      <c r="D1004" s="162">
        <v>1334</v>
      </c>
      <c r="E1004" s="110">
        <v>703</v>
      </c>
      <c r="F1004" s="111" t="s">
        <v>7</v>
      </c>
      <c r="G1004" s="166" t="s">
        <v>274</v>
      </c>
      <c r="H1004" s="171" t="s">
        <v>271</v>
      </c>
      <c r="I1004" s="155" t="s">
        <v>531</v>
      </c>
    </row>
    <row r="1005" spans="1:9" x14ac:dyDescent="0.25">
      <c r="A1005" s="169"/>
      <c r="B1005" s="160"/>
      <c r="C1005" s="244"/>
      <c r="D1005" s="256"/>
      <c r="E1005" s="127">
        <v>400</v>
      </c>
      <c r="F1005" s="126" t="s">
        <v>23</v>
      </c>
      <c r="G1005" s="168"/>
      <c r="H1005" s="255"/>
      <c r="I1005" s="181"/>
    </row>
    <row r="1006" spans="1:9" x14ac:dyDescent="0.25">
      <c r="A1006" s="169"/>
      <c r="B1006" s="160"/>
      <c r="C1006" s="214"/>
      <c r="D1006" s="163"/>
      <c r="E1006" s="110">
        <v>615</v>
      </c>
      <c r="F1006" s="111" t="s">
        <v>1</v>
      </c>
      <c r="G1006" s="167"/>
      <c r="H1006" s="172"/>
      <c r="I1006" s="156"/>
    </row>
    <row r="1007" spans="1:9" ht="18" customHeight="1" x14ac:dyDescent="0.25">
      <c r="A1007" s="169">
        <v>411</v>
      </c>
      <c r="B1007" s="160" t="s">
        <v>9</v>
      </c>
      <c r="C1007" s="213">
        <v>5.2880000000000003</v>
      </c>
      <c r="D1007" s="162">
        <v>1028</v>
      </c>
      <c r="E1007" s="110">
        <v>855</v>
      </c>
      <c r="F1007" s="111" t="s">
        <v>23</v>
      </c>
      <c r="G1007" s="166" t="s">
        <v>274</v>
      </c>
      <c r="H1007" s="171" t="s">
        <v>271</v>
      </c>
      <c r="I1007" s="155" t="s">
        <v>532</v>
      </c>
    </row>
    <row r="1008" spans="1:9" x14ac:dyDescent="0.25">
      <c r="A1008" s="169"/>
      <c r="B1008" s="160"/>
      <c r="C1008" s="244"/>
      <c r="D1008" s="256"/>
      <c r="E1008" s="127">
        <v>133</v>
      </c>
      <c r="F1008" s="126" t="s">
        <v>7</v>
      </c>
      <c r="G1008" s="168"/>
      <c r="H1008" s="255"/>
      <c r="I1008" s="181"/>
    </row>
    <row r="1009" spans="1:9" x14ac:dyDescent="0.25">
      <c r="A1009" s="169"/>
      <c r="B1009" s="160"/>
      <c r="C1009" s="214"/>
      <c r="D1009" s="163"/>
      <c r="E1009" s="110">
        <v>343</v>
      </c>
      <c r="F1009" s="111" t="s">
        <v>1</v>
      </c>
      <c r="G1009" s="167"/>
      <c r="H1009" s="172"/>
      <c r="I1009" s="156"/>
    </row>
    <row r="1010" spans="1:9" ht="33.75" customHeight="1" x14ac:dyDescent="0.25">
      <c r="A1010" s="169">
        <v>412</v>
      </c>
      <c r="B1010" s="160" t="s">
        <v>75</v>
      </c>
      <c r="C1010" s="213">
        <v>0.48299999999999998</v>
      </c>
      <c r="D1010" s="162">
        <v>115</v>
      </c>
      <c r="E1010" s="174">
        <v>115</v>
      </c>
      <c r="F1010" s="170" t="s">
        <v>1</v>
      </c>
      <c r="G1010" s="166" t="s">
        <v>274</v>
      </c>
      <c r="H1010" s="171" t="s">
        <v>271</v>
      </c>
      <c r="I1010" s="155" t="s">
        <v>533</v>
      </c>
    </row>
    <row r="1011" spans="1:9" ht="27" customHeight="1" x14ac:dyDescent="0.25">
      <c r="A1011" s="169"/>
      <c r="B1011" s="160"/>
      <c r="C1011" s="214"/>
      <c r="D1011" s="163"/>
      <c r="E1011" s="174"/>
      <c r="F1011" s="170"/>
      <c r="G1011" s="167"/>
      <c r="H1011" s="172"/>
      <c r="I1011" s="156"/>
    </row>
    <row r="1012" spans="1:9" x14ac:dyDescent="0.25">
      <c r="A1012" s="169">
        <v>413</v>
      </c>
      <c r="B1012" s="160" t="s">
        <v>6</v>
      </c>
      <c r="C1012" s="213">
        <v>9.6910000000000007</v>
      </c>
      <c r="D1012" s="162">
        <v>2914</v>
      </c>
      <c r="E1012" s="129">
        <v>420</v>
      </c>
      <c r="F1012" s="130" t="s">
        <v>23</v>
      </c>
      <c r="G1012" s="166" t="s">
        <v>274</v>
      </c>
      <c r="H1012" s="171" t="s">
        <v>271</v>
      </c>
      <c r="I1012" s="155" t="s">
        <v>534</v>
      </c>
    </row>
    <row r="1013" spans="1:9" x14ac:dyDescent="0.25">
      <c r="A1013" s="169"/>
      <c r="B1013" s="160"/>
      <c r="C1013" s="244"/>
      <c r="D1013" s="256"/>
      <c r="E1013" s="127">
        <v>1547</v>
      </c>
      <c r="F1013" s="126" t="s">
        <v>7</v>
      </c>
      <c r="G1013" s="168"/>
      <c r="H1013" s="255"/>
      <c r="I1013" s="181"/>
    </row>
    <row r="1014" spans="1:9" x14ac:dyDescent="0.25">
      <c r="A1014" s="169"/>
      <c r="B1014" s="160"/>
      <c r="C1014" s="214"/>
      <c r="D1014" s="163"/>
      <c r="E1014" s="127">
        <v>947</v>
      </c>
      <c r="F1014" s="126" t="s">
        <v>1</v>
      </c>
      <c r="G1014" s="167"/>
      <c r="H1014" s="172"/>
      <c r="I1014" s="156"/>
    </row>
    <row r="1015" spans="1:9" x14ac:dyDescent="0.25">
      <c r="A1015" s="169">
        <v>414</v>
      </c>
      <c r="B1015" s="160" t="s">
        <v>42</v>
      </c>
      <c r="C1015" s="213">
        <v>7.133</v>
      </c>
      <c r="D1015" s="162">
        <v>2220</v>
      </c>
      <c r="E1015" s="127">
        <v>1271</v>
      </c>
      <c r="F1015" s="126" t="s">
        <v>7</v>
      </c>
      <c r="G1015" s="166" t="s">
        <v>274</v>
      </c>
      <c r="H1015" s="171" t="s">
        <v>271</v>
      </c>
      <c r="I1015" s="155" t="s">
        <v>535</v>
      </c>
    </row>
    <row r="1016" spans="1:9" x14ac:dyDescent="0.25">
      <c r="A1016" s="169"/>
      <c r="B1016" s="160"/>
      <c r="C1016" s="214"/>
      <c r="D1016" s="163"/>
      <c r="E1016" s="127">
        <v>949</v>
      </c>
      <c r="F1016" s="126" t="s">
        <v>1</v>
      </c>
      <c r="G1016" s="167"/>
      <c r="H1016" s="172"/>
      <c r="I1016" s="156"/>
    </row>
    <row r="1017" spans="1:9" x14ac:dyDescent="0.25">
      <c r="A1017" s="169">
        <v>415</v>
      </c>
      <c r="B1017" s="160" t="s">
        <v>177</v>
      </c>
      <c r="C1017" s="213">
        <v>1.2929999999999999</v>
      </c>
      <c r="D1017" s="162">
        <v>381</v>
      </c>
      <c r="E1017" s="174">
        <v>381</v>
      </c>
      <c r="F1017" s="170" t="s">
        <v>1</v>
      </c>
      <c r="G1017" s="166" t="s">
        <v>274</v>
      </c>
      <c r="H1017" s="171" t="s">
        <v>271</v>
      </c>
      <c r="I1017" s="155" t="s">
        <v>536</v>
      </c>
    </row>
    <row r="1018" spans="1:9" x14ac:dyDescent="0.25">
      <c r="A1018" s="169"/>
      <c r="B1018" s="160"/>
      <c r="C1018" s="214"/>
      <c r="D1018" s="163"/>
      <c r="E1018" s="174"/>
      <c r="F1018" s="170"/>
      <c r="G1018" s="167"/>
      <c r="H1018" s="172"/>
      <c r="I1018" s="156"/>
    </row>
    <row r="1019" spans="1:9" x14ac:dyDescent="0.25">
      <c r="A1019" s="169">
        <v>416</v>
      </c>
      <c r="B1019" s="160" t="s">
        <v>83</v>
      </c>
      <c r="C1019" s="213">
        <v>1.2929999999999999</v>
      </c>
      <c r="D1019" s="162">
        <v>381</v>
      </c>
      <c r="E1019" s="174">
        <v>800</v>
      </c>
      <c r="F1019" s="170" t="s">
        <v>1</v>
      </c>
      <c r="G1019" s="166" t="s">
        <v>274</v>
      </c>
      <c r="H1019" s="171" t="s">
        <v>271</v>
      </c>
      <c r="I1019" s="155"/>
    </row>
    <row r="1020" spans="1:9" x14ac:dyDescent="0.25">
      <c r="A1020" s="169"/>
      <c r="B1020" s="160"/>
      <c r="C1020" s="214"/>
      <c r="D1020" s="163"/>
      <c r="E1020" s="174"/>
      <c r="F1020" s="170"/>
      <c r="G1020" s="167"/>
      <c r="H1020" s="172"/>
      <c r="I1020" s="156"/>
    </row>
    <row r="1021" spans="1:9" x14ac:dyDescent="0.25">
      <c r="A1021" s="169">
        <v>417</v>
      </c>
      <c r="B1021" s="160" t="s">
        <v>60</v>
      </c>
      <c r="C1021" s="213">
        <v>1.2929999999999999</v>
      </c>
      <c r="D1021" s="162">
        <v>381</v>
      </c>
      <c r="E1021" s="174">
        <v>700</v>
      </c>
      <c r="F1021" s="170" t="s">
        <v>1</v>
      </c>
      <c r="G1021" s="166" t="s">
        <v>274</v>
      </c>
      <c r="H1021" s="171" t="s">
        <v>271</v>
      </c>
      <c r="I1021" s="155"/>
    </row>
    <row r="1022" spans="1:9" x14ac:dyDescent="0.25">
      <c r="A1022" s="169"/>
      <c r="B1022" s="160"/>
      <c r="C1022" s="214"/>
      <c r="D1022" s="163"/>
      <c r="E1022" s="174"/>
      <c r="F1022" s="170"/>
      <c r="G1022" s="167"/>
      <c r="H1022" s="172"/>
      <c r="I1022" s="156"/>
    </row>
    <row r="1023" spans="1:9" x14ac:dyDescent="0.25">
      <c r="A1023" s="169">
        <v>418</v>
      </c>
      <c r="B1023" s="160" t="s">
        <v>89</v>
      </c>
      <c r="C1023" s="213">
        <v>1.2929999999999999</v>
      </c>
      <c r="D1023" s="162">
        <v>381</v>
      </c>
      <c r="E1023" s="174">
        <v>900</v>
      </c>
      <c r="F1023" s="170" t="s">
        <v>1</v>
      </c>
      <c r="G1023" s="166" t="s">
        <v>274</v>
      </c>
      <c r="H1023" s="171" t="s">
        <v>271</v>
      </c>
      <c r="I1023" s="155"/>
    </row>
    <row r="1024" spans="1:9" x14ac:dyDescent="0.25">
      <c r="A1024" s="169"/>
      <c r="B1024" s="160"/>
      <c r="C1024" s="214"/>
      <c r="D1024" s="163"/>
      <c r="E1024" s="174"/>
      <c r="F1024" s="170"/>
      <c r="G1024" s="167"/>
      <c r="H1024" s="172"/>
      <c r="I1024" s="156"/>
    </row>
    <row r="1025" spans="1:9" x14ac:dyDescent="0.25">
      <c r="A1025" s="169">
        <v>419</v>
      </c>
      <c r="B1025" s="160" t="s">
        <v>1028</v>
      </c>
      <c r="C1025" s="213">
        <v>1.2929999999999999</v>
      </c>
      <c r="D1025" s="162">
        <v>381</v>
      </c>
      <c r="E1025" s="174">
        <v>900</v>
      </c>
      <c r="F1025" s="170" t="s">
        <v>1</v>
      </c>
      <c r="G1025" s="166" t="s">
        <v>274</v>
      </c>
      <c r="H1025" s="171" t="s">
        <v>271</v>
      </c>
      <c r="I1025" s="155"/>
    </row>
    <row r="1026" spans="1:9" x14ac:dyDescent="0.25">
      <c r="A1026" s="169"/>
      <c r="B1026" s="160"/>
      <c r="C1026" s="214"/>
      <c r="D1026" s="163"/>
      <c r="E1026" s="174"/>
      <c r="F1026" s="170"/>
      <c r="G1026" s="167"/>
      <c r="H1026" s="172"/>
      <c r="I1026" s="156"/>
    </row>
    <row r="1027" spans="1:9" ht="15" customHeight="1" x14ac:dyDescent="0.25">
      <c r="A1027" s="182" t="s">
        <v>18</v>
      </c>
      <c r="B1027" s="231"/>
      <c r="C1027" s="199">
        <f>SUM(C1002:C1026)</f>
        <v>41.336999999999996</v>
      </c>
      <c r="D1027" s="35"/>
      <c r="E1027" s="118">
        <f>SUM(E1005,E1007,E1012,)</f>
        <v>1675</v>
      </c>
      <c r="F1027" s="117" t="s">
        <v>23</v>
      </c>
      <c r="G1027" s="166" t="s">
        <v>271</v>
      </c>
      <c r="H1027" s="187"/>
      <c r="I1027" s="239"/>
    </row>
    <row r="1028" spans="1:9" x14ac:dyDescent="0.25">
      <c r="A1028" s="257"/>
      <c r="B1028" s="258"/>
      <c r="C1028" s="199"/>
      <c r="D1028" s="37"/>
      <c r="E1028" s="118">
        <f>SUM(E1002,E1004,E1008,E1013,E1015)</f>
        <v>5124</v>
      </c>
      <c r="F1028" s="117" t="s">
        <v>7</v>
      </c>
      <c r="G1028" s="168"/>
      <c r="H1028" s="195"/>
      <c r="I1028" s="240"/>
    </row>
    <row r="1029" spans="1:9" x14ac:dyDescent="0.25">
      <c r="A1029" s="184"/>
      <c r="B1029" s="232"/>
      <c r="C1029" s="199"/>
      <c r="D1029" s="36"/>
      <c r="E1029" s="118">
        <f>SUM(E1006,E1009,E1010,E1014,E1016,E1017,E1019,E1021,E1023,E1025)</f>
        <v>6650</v>
      </c>
      <c r="F1029" s="117" t="s">
        <v>1</v>
      </c>
      <c r="G1029" s="167"/>
      <c r="H1029" s="188"/>
      <c r="I1029" s="241"/>
    </row>
    <row r="1030" spans="1:9" ht="26.25" customHeight="1" x14ac:dyDescent="0.25">
      <c r="A1030" s="228" t="s">
        <v>178</v>
      </c>
      <c r="B1030" s="229"/>
      <c r="C1030" s="229"/>
      <c r="D1030" s="229"/>
      <c r="E1030" s="229"/>
      <c r="F1030" s="229"/>
      <c r="G1030" s="229"/>
      <c r="H1030" s="229"/>
      <c r="I1030" s="230"/>
    </row>
    <row r="1031" spans="1:9" x14ac:dyDescent="0.25">
      <c r="A1031" s="169">
        <v>420</v>
      </c>
      <c r="B1031" s="160" t="s">
        <v>83</v>
      </c>
      <c r="C1031" s="173">
        <v>3.61</v>
      </c>
      <c r="D1031" s="162">
        <v>860</v>
      </c>
      <c r="E1031" s="174">
        <v>860</v>
      </c>
      <c r="F1031" s="170" t="s">
        <v>7</v>
      </c>
      <c r="G1031" s="166" t="s">
        <v>274</v>
      </c>
      <c r="H1031" s="171" t="s">
        <v>271</v>
      </c>
      <c r="I1031" s="155" t="s">
        <v>522</v>
      </c>
    </row>
    <row r="1032" spans="1:9" x14ac:dyDescent="0.25">
      <c r="A1032" s="169"/>
      <c r="B1032" s="160"/>
      <c r="C1032" s="173"/>
      <c r="D1032" s="163"/>
      <c r="E1032" s="174"/>
      <c r="F1032" s="170"/>
      <c r="G1032" s="167"/>
      <c r="H1032" s="172"/>
      <c r="I1032" s="156"/>
    </row>
    <row r="1033" spans="1:9" x14ac:dyDescent="0.25">
      <c r="A1033" s="169">
        <v>421</v>
      </c>
      <c r="B1033" s="160" t="s">
        <v>30</v>
      </c>
      <c r="C1033" s="173">
        <v>6.63</v>
      </c>
      <c r="D1033" s="162">
        <v>1400</v>
      </c>
      <c r="E1033" s="127">
        <v>1280</v>
      </c>
      <c r="F1033" s="126" t="s">
        <v>23</v>
      </c>
      <c r="G1033" s="166" t="s">
        <v>274</v>
      </c>
      <c r="H1033" s="171" t="s">
        <v>271</v>
      </c>
      <c r="I1033" s="155" t="s">
        <v>523</v>
      </c>
    </row>
    <row r="1034" spans="1:9" x14ac:dyDescent="0.25">
      <c r="A1034" s="169"/>
      <c r="B1034" s="160"/>
      <c r="C1034" s="173"/>
      <c r="D1034" s="163"/>
      <c r="E1034" s="127">
        <v>120</v>
      </c>
      <c r="F1034" s="126" t="s">
        <v>1</v>
      </c>
      <c r="G1034" s="167"/>
      <c r="H1034" s="172"/>
      <c r="I1034" s="156"/>
    </row>
    <row r="1035" spans="1:9" x14ac:dyDescent="0.25">
      <c r="A1035" s="169">
        <v>422</v>
      </c>
      <c r="B1035" s="160" t="s">
        <v>179</v>
      </c>
      <c r="C1035" s="173">
        <v>4.7030000000000003</v>
      </c>
      <c r="D1035" s="162">
        <v>1183</v>
      </c>
      <c r="E1035" s="127">
        <v>641</v>
      </c>
      <c r="F1035" s="126" t="s">
        <v>23</v>
      </c>
      <c r="G1035" s="166" t="s">
        <v>274</v>
      </c>
      <c r="H1035" s="171" t="s">
        <v>271</v>
      </c>
      <c r="I1035" s="155" t="s">
        <v>524</v>
      </c>
    </row>
    <row r="1036" spans="1:9" x14ac:dyDescent="0.25">
      <c r="A1036" s="169"/>
      <c r="B1036" s="160"/>
      <c r="C1036" s="173"/>
      <c r="D1036" s="163"/>
      <c r="E1036" s="127">
        <v>542</v>
      </c>
      <c r="F1036" s="126" t="s">
        <v>1</v>
      </c>
      <c r="G1036" s="167"/>
      <c r="H1036" s="172"/>
      <c r="I1036" s="156"/>
    </row>
    <row r="1037" spans="1:9" ht="15" customHeight="1" x14ac:dyDescent="0.25">
      <c r="A1037" s="169">
        <v>423</v>
      </c>
      <c r="B1037" s="160" t="s">
        <v>126</v>
      </c>
      <c r="C1037" s="173">
        <v>4.1310000000000002</v>
      </c>
      <c r="D1037" s="162">
        <v>1033</v>
      </c>
      <c r="E1037" s="174">
        <v>1033</v>
      </c>
      <c r="F1037" s="170" t="s">
        <v>1</v>
      </c>
      <c r="G1037" s="166" t="s">
        <v>274</v>
      </c>
      <c r="H1037" s="171" t="s">
        <v>271</v>
      </c>
      <c r="I1037" s="155" t="s">
        <v>525</v>
      </c>
    </row>
    <row r="1038" spans="1:9" x14ac:dyDescent="0.25">
      <c r="A1038" s="169"/>
      <c r="B1038" s="160"/>
      <c r="C1038" s="173"/>
      <c r="D1038" s="163"/>
      <c r="E1038" s="174"/>
      <c r="F1038" s="170"/>
      <c r="G1038" s="167"/>
      <c r="H1038" s="172"/>
      <c r="I1038" s="156"/>
    </row>
    <row r="1039" spans="1:9" ht="15" customHeight="1" x14ac:dyDescent="0.25">
      <c r="A1039" s="169">
        <v>424</v>
      </c>
      <c r="B1039" s="160" t="s">
        <v>24</v>
      </c>
      <c r="C1039" s="173">
        <v>12.907999999999999</v>
      </c>
      <c r="D1039" s="162">
        <v>2815</v>
      </c>
      <c r="E1039" s="174">
        <v>2815</v>
      </c>
      <c r="F1039" s="170" t="s">
        <v>7</v>
      </c>
      <c r="G1039" s="166" t="s">
        <v>274</v>
      </c>
      <c r="H1039" s="171" t="s">
        <v>271</v>
      </c>
      <c r="I1039" s="155" t="s">
        <v>526</v>
      </c>
    </row>
    <row r="1040" spans="1:9" x14ac:dyDescent="0.25">
      <c r="A1040" s="169"/>
      <c r="B1040" s="160"/>
      <c r="C1040" s="173"/>
      <c r="D1040" s="163"/>
      <c r="E1040" s="174"/>
      <c r="F1040" s="170"/>
      <c r="G1040" s="167"/>
      <c r="H1040" s="172"/>
      <c r="I1040" s="156"/>
    </row>
    <row r="1041" spans="1:9" ht="15" customHeight="1" x14ac:dyDescent="0.25">
      <c r="A1041" s="169">
        <v>425</v>
      </c>
      <c r="B1041" s="160" t="s">
        <v>20</v>
      </c>
      <c r="C1041" s="173">
        <v>4.8570000000000002</v>
      </c>
      <c r="D1041" s="162">
        <v>1093</v>
      </c>
      <c r="E1041" s="127">
        <v>1052</v>
      </c>
      <c r="F1041" s="126" t="s">
        <v>7</v>
      </c>
      <c r="G1041" s="166" t="s">
        <v>274</v>
      </c>
      <c r="H1041" s="171" t="s">
        <v>271</v>
      </c>
      <c r="I1041" s="155" t="s">
        <v>527</v>
      </c>
    </row>
    <row r="1042" spans="1:9" x14ac:dyDescent="0.25">
      <c r="A1042" s="169"/>
      <c r="B1042" s="160"/>
      <c r="C1042" s="173"/>
      <c r="D1042" s="163"/>
      <c r="E1042" s="127">
        <v>41</v>
      </c>
      <c r="F1042" s="126" t="s">
        <v>1</v>
      </c>
      <c r="G1042" s="167"/>
      <c r="H1042" s="172"/>
      <c r="I1042" s="156"/>
    </row>
    <row r="1043" spans="1:9" ht="15" customHeight="1" x14ac:dyDescent="0.25">
      <c r="A1043" s="169">
        <v>426</v>
      </c>
      <c r="B1043" s="160" t="s">
        <v>29</v>
      </c>
      <c r="C1043" s="173">
        <v>6.0549999999999997</v>
      </c>
      <c r="D1043" s="162">
        <v>1515</v>
      </c>
      <c r="E1043" s="127">
        <v>1406</v>
      </c>
      <c r="F1043" s="126" t="s">
        <v>7</v>
      </c>
      <c r="G1043" s="166" t="s">
        <v>274</v>
      </c>
      <c r="H1043" s="171" t="s">
        <v>271</v>
      </c>
      <c r="I1043" s="155" t="s">
        <v>528</v>
      </c>
    </row>
    <row r="1044" spans="1:9" x14ac:dyDescent="0.25">
      <c r="A1044" s="169"/>
      <c r="B1044" s="160"/>
      <c r="C1044" s="173"/>
      <c r="D1044" s="163"/>
      <c r="E1044" s="127">
        <v>109</v>
      </c>
      <c r="F1044" s="126" t="s">
        <v>1</v>
      </c>
      <c r="G1044" s="167"/>
      <c r="H1044" s="172"/>
      <c r="I1044" s="156"/>
    </row>
    <row r="1045" spans="1:9" ht="15" customHeight="1" x14ac:dyDescent="0.25">
      <c r="A1045" s="169">
        <v>427</v>
      </c>
      <c r="B1045" s="160" t="s">
        <v>180</v>
      </c>
      <c r="C1045" s="173">
        <v>16.61</v>
      </c>
      <c r="D1045" s="162">
        <v>2530</v>
      </c>
      <c r="E1045" s="174">
        <v>2760</v>
      </c>
      <c r="F1045" s="169" t="s">
        <v>7</v>
      </c>
      <c r="G1045" s="166" t="s">
        <v>288</v>
      </c>
      <c r="H1045" s="171" t="s">
        <v>271</v>
      </c>
      <c r="I1045" s="155" t="s">
        <v>529</v>
      </c>
    </row>
    <row r="1046" spans="1:9" ht="18.75" customHeight="1" x14ac:dyDescent="0.25">
      <c r="A1046" s="169"/>
      <c r="B1046" s="160"/>
      <c r="C1046" s="173"/>
      <c r="D1046" s="163"/>
      <c r="E1046" s="174"/>
      <c r="F1046" s="169"/>
      <c r="G1046" s="167"/>
      <c r="H1046" s="172"/>
      <c r="I1046" s="156"/>
    </row>
    <row r="1047" spans="1:9" s="15" customFormat="1" ht="15" customHeight="1" x14ac:dyDescent="0.25">
      <c r="A1047" s="169">
        <v>428</v>
      </c>
      <c r="B1047" s="160" t="s">
        <v>391</v>
      </c>
      <c r="C1047" s="173">
        <v>3.2</v>
      </c>
      <c r="D1047" s="162">
        <v>2530</v>
      </c>
      <c r="E1047" s="174">
        <v>1300</v>
      </c>
      <c r="F1047" s="169" t="s">
        <v>1</v>
      </c>
      <c r="G1047" s="166" t="s">
        <v>288</v>
      </c>
      <c r="H1047" s="171" t="s">
        <v>271</v>
      </c>
      <c r="I1047" s="155"/>
    </row>
    <row r="1048" spans="1:9" s="15" customFormat="1" ht="18.75" customHeight="1" x14ac:dyDescent="0.25">
      <c r="A1048" s="169"/>
      <c r="B1048" s="160"/>
      <c r="C1048" s="173"/>
      <c r="D1048" s="163"/>
      <c r="E1048" s="174"/>
      <c r="F1048" s="169"/>
      <c r="G1048" s="167"/>
      <c r="H1048" s="172"/>
      <c r="I1048" s="156"/>
    </row>
    <row r="1049" spans="1:9" s="15" customFormat="1" ht="15" customHeight="1" x14ac:dyDescent="0.25">
      <c r="A1049" s="169">
        <v>429</v>
      </c>
      <c r="B1049" s="160" t="s">
        <v>61</v>
      </c>
      <c r="C1049" s="173">
        <v>4.4000000000000004</v>
      </c>
      <c r="D1049" s="162">
        <v>2530</v>
      </c>
      <c r="E1049" s="174">
        <v>1100</v>
      </c>
      <c r="F1049" s="169" t="s">
        <v>1</v>
      </c>
      <c r="G1049" s="166" t="s">
        <v>288</v>
      </c>
      <c r="H1049" s="171" t="s">
        <v>271</v>
      </c>
      <c r="I1049" s="155"/>
    </row>
    <row r="1050" spans="1:9" s="15" customFormat="1" ht="18.75" customHeight="1" x14ac:dyDescent="0.25">
      <c r="A1050" s="169"/>
      <c r="B1050" s="160"/>
      <c r="C1050" s="173"/>
      <c r="D1050" s="163"/>
      <c r="E1050" s="174"/>
      <c r="F1050" s="169"/>
      <c r="G1050" s="167"/>
      <c r="H1050" s="172"/>
      <c r="I1050" s="156"/>
    </row>
    <row r="1051" spans="1:9" s="15" customFormat="1" ht="15" customHeight="1" x14ac:dyDescent="0.25">
      <c r="A1051" s="169">
        <v>430</v>
      </c>
      <c r="B1051" s="160" t="s">
        <v>6</v>
      </c>
      <c r="C1051" s="173">
        <v>2.2000000000000002</v>
      </c>
      <c r="D1051" s="162">
        <v>2530</v>
      </c>
      <c r="E1051" s="174">
        <v>660</v>
      </c>
      <c r="F1051" s="169" t="s">
        <v>23</v>
      </c>
      <c r="G1051" s="166" t="s">
        <v>288</v>
      </c>
      <c r="H1051" s="171" t="s">
        <v>271</v>
      </c>
      <c r="I1051" s="155"/>
    </row>
    <row r="1052" spans="1:9" s="15" customFormat="1" ht="18.75" customHeight="1" x14ac:dyDescent="0.25">
      <c r="A1052" s="169"/>
      <c r="B1052" s="160"/>
      <c r="C1052" s="173"/>
      <c r="D1052" s="163"/>
      <c r="E1052" s="174"/>
      <c r="F1052" s="169"/>
      <c r="G1052" s="167"/>
      <c r="H1052" s="172"/>
      <c r="I1052" s="156"/>
    </row>
    <row r="1053" spans="1:9" ht="15" customHeight="1" x14ac:dyDescent="0.25">
      <c r="A1053" s="182" t="s">
        <v>18</v>
      </c>
      <c r="B1053" s="231"/>
      <c r="C1053" s="233">
        <f>SUM(C1031:C1052)</f>
        <v>69.304000000000002</v>
      </c>
      <c r="D1053" s="35"/>
      <c r="E1053" s="118">
        <f>SUM(E1035,E1033,E1051)</f>
        <v>2581</v>
      </c>
      <c r="F1053" s="117" t="s">
        <v>23</v>
      </c>
      <c r="G1053" s="166" t="s">
        <v>271</v>
      </c>
      <c r="H1053" s="187"/>
      <c r="I1053" s="239"/>
    </row>
    <row r="1054" spans="1:9" x14ac:dyDescent="0.25">
      <c r="A1054" s="257"/>
      <c r="B1054" s="258"/>
      <c r="C1054" s="233"/>
      <c r="D1054" s="37"/>
      <c r="E1054" s="118">
        <f>SUM(E1031,E1039,E1041,E1043,E1045)</f>
        <v>8893</v>
      </c>
      <c r="F1054" s="117" t="s">
        <v>7</v>
      </c>
      <c r="G1054" s="168"/>
      <c r="H1054" s="195"/>
      <c r="I1054" s="240"/>
    </row>
    <row r="1055" spans="1:9" ht="15" customHeight="1" x14ac:dyDescent="0.25">
      <c r="A1055" s="184"/>
      <c r="B1055" s="232"/>
      <c r="C1055" s="233"/>
      <c r="D1055" s="36"/>
      <c r="E1055" s="118">
        <f>SUM(E1034,E1036,E1037,E1042,E1044,E1047,E1049)</f>
        <v>4245</v>
      </c>
      <c r="F1055" s="117" t="s">
        <v>1</v>
      </c>
      <c r="G1055" s="167"/>
      <c r="H1055" s="188"/>
      <c r="I1055" s="241"/>
    </row>
    <row r="1056" spans="1:9" ht="28.5" customHeight="1" x14ac:dyDescent="0.25">
      <c r="A1056" s="228" t="s">
        <v>181</v>
      </c>
      <c r="B1056" s="229"/>
      <c r="C1056" s="229"/>
      <c r="D1056" s="229"/>
      <c r="E1056" s="229"/>
      <c r="F1056" s="229"/>
      <c r="G1056" s="229"/>
      <c r="H1056" s="229"/>
      <c r="I1056" s="230"/>
    </row>
    <row r="1057" spans="1:9" ht="17.25" customHeight="1" x14ac:dyDescent="0.25">
      <c r="A1057" s="169">
        <v>431</v>
      </c>
      <c r="B1057" s="160" t="s">
        <v>42</v>
      </c>
      <c r="C1057" s="173">
        <v>6.8639999999999999</v>
      </c>
      <c r="D1057" s="162">
        <v>1101</v>
      </c>
      <c r="E1057" s="127">
        <v>846</v>
      </c>
      <c r="F1057" s="126" t="s">
        <v>7</v>
      </c>
      <c r="G1057" s="166" t="s">
        <v>274</v>
      </c>
      <c r="H1057" s="171" t="s">
        <v>271</v>
      </c>
      <c r="I1057" s="155" t="s">
        <v>537</v>
      </c>
    </row>
    <row r="1058" spans="1:9" x14ac:dyDescent="0.25">
      <c r="A1058" s="169"/>
      <c r="B1058" s="160"/>
      <c r="C1058" s="173"/>
      <c r="D1058" s="163"/>
      <c r="E1058" s="127">
        <v>1145</v>
      </c>
      <c r="F1058" s="126" t="s">
        <v>1</v>
      </c>
      <c r="G1058" s="167"/>
      <c r="H1058" s="172"/>
      <c r="I1058" s="156"/>
    </row>
    <row r="1059" spans="1:9" x14ac:dyDescent="0.25">
      <c r="A1059" s="169">
        <v>432</v>
      </c>
      <c r="B1059" s="160" t="s">
        <v>21</v>
      </c>
      <c r="C1059" s="173">
        <v>5.3159999999999998</v>
      </c>
      <c r="D1059" s="162">
        <v>403</v>
      </c>
      <c r="E1059" s="127">
        <v>1270</v>
      </c>
      <c r="F1059" s="128" t="s">
        <v>1</v>
      </c>
      <c r="G1059" s="166" t="s">
        <v>274</v>
      </c>
      <c r="H1059" s="171" t="s">
        <v>271</v>
      </c>
      <c r="I1059" s="155" t="s">
        <v>538</v>
      </c>
    </row>
    <row r="1060" spans="1:9" x14ac:dyDescent="0.25">
      <c r="A1060" s="169"/>
      <c r="B1060" s="160"/>
      <c r="C1060" s="173"/>
      <c r="D1060" s="163"/>
      <c r="E1060" s="127">
        <v>413</v>
      </c>
      <c r="F1060" s="128" t="s">
        <v>7</v>
      </c>
      <c r="G1060" s="167"/>
      <c r="H1060" s="172"/>
      <c r="I1060" s="156"/>
    </row>
    <row r="1061" spans="1:9" x14ac:dyDescent="0.25">
      <c r="A1061" s="169">
        <v>433</v>
      </c>
      <c r="B1061" s="160" t="s">
        <v>24</v>
      </c>
      <c r="C1061" s="173">
        <v>2.0739999999999998</v>
      </c>
      <c r="D1061" s="162">
        <v>618</v>
      </c>
      <c r="E1061" s="174">
        <v>618</v>
      </c>
      <c r="F1061" s="170" t="s">
        <v>7</v>
      </c>
      <c r="G1061" s="166" t="s">
        <v>274</v>
      </c>
      <c r="H1061" s="171" t="s">
        <v>271</v>
      </c>
      <c r="I1061" s="155" t="s">
        <v>539</v>
      </c>
    </row>
    <row r="1062" spans="1:9" x14ac:dyDescent="0.25">
      <c r="A1062" s="169"/>
      <c r="B1062" s="160"/>
      <c r="C1062" s="173"/>
      <c r="D1062" s="163"/>
      <c r="E1062" s="174"/>
      <c r="F1062" s="170"/>
      <c r="G1062" s="167"/>
      <c r="H1062" s="172"/>
      <c r="I1062" s="156"/>
    </row>
    <row r="1063" spans="1:9" x14ac:dyDescent="0.25">
      <c r="A1063" s="169">
        <v>434</v>
      </c>
      <c r="B1063" s="160" t="s">
        <v>40</v>
      </c>
      <c r="C1063" s="173">
        <v>2.0190000000000001</v>
      </c>
      <c r="D1063" s="162">
        <v>533</v>
      </c>
      <c r="E1063" s="127">
        <v>173</v>
      </c>
      <c r="F1063" s="126" t="s">
        <v>1</v>
      </c>
      <c r="G1063" s="166" t="s">
        <v>274</v>
      </c>
      <c r="H1063" s="171" t="s">
        <v>271</v>
      </c>
      <c r="I1063" s="155" t="s">
        <v>540</v>
      </c>
    </row>
    <row r="1064" spans="1:9" x14ac:dyDescent="0.25">
      <c r="A1064" s="169"/>
      <c r="B1064" s="160"/>
      <c r="C1064" s="173"/>
      <c r="D1064" s="163"/>
      <c r="E1064" s="127">
        <v>360</v>
      </c>
      <c r="F1064" s="126" t="s">
        <v>7</v>
      </c>
      <c r="G1064" s="167"/>
      <c r="H1064" s="172"/>
      <c r="I1064" s="156"/>
    </row>
    <row r="1065" spans="1:9" x14ac:dyDescent="0.25">
      <c r="A1065" s="169">
        <v>435</v>
      </c>
      <c r="B1065" s="160" t="s">
        <v>994</v>
      </c>
      <c r="C1065" s="173">
        <v>1.845</v>
      </c>
      <c r="D1065" s="162">
        <v>533</v>
      </c>
      <c r="E1065" s="174">
        <v>800</v>
      </c>
      <c r="F1065" s="170" t="s">
        <v>1</v>
      </c>
      <c r="G1065" s="166" t="s">
        <v>274</v>
      </c>
      <c r="H1065" s="171" t="s">
        <v>271</v>
      </c>
      <c r="I1065" s="155"/>
    </row>
    <row r="1066" spans="1:9" x14ac:dyDescent="0.25">
      <c r="A1066" s="169"/>
      <c r="B1066" s="160"/>
      <c r="C1066" s="173"/>
      <c r="D1066" s="163"/>
      <c r="E1066" s="174"/>
      <c r="F1066" s="170"/>
      <c r="G1066" s="167"/>
      <c r="H1066" s="172"/>
      <c r="I1066" s="156"/>
    </row>
    <row r="1067" spans="1:9" ht="15" customHeight="1" x14ac:dyDescent="0.25">
      <c r="A1067" s="182" t="s">
        <v>18</v>
      </c>
      <c r="B1067" s="231"/>
      <c r="C1067" s="233">
        <f>SUM(C1057:C1066)</f>
        <v>18.117999999999999</v>
      </c>
      <c r="D1067" s="35"/>
      <c r="E1067" s="118">
        <v>0</v>
      </c>
      <c r="F1067" s="117" t="s">
        <v>23</v>
      </c>
      <c r="G1067" s="166" t="s">
        <v>271</v>
      </c>
      <c r="H1067" s="187"/>
      <c r="I1067" s="239"/>
    </row>
    <row r="1068" spans="1:9" x14ac:dyDescent="0.25">
      <c r="A1068" s="257"/>
      <c r="B1068" s="258"/>
      <c r="C1068" s="233"/>
      <c r="D1068" s="37"/>
      <c r="E1068" s="118">
        <f>SUM(E1057,E1060,E1061,E1064)</f>
        <v>2237</v>
      </c>
      <c r="F1068" s="117" t="s">
        <v>7</v>
      </c>
      <c r="G1068" s="168"/>
      <c r="H1068" s="195"/>
      <c r="I1068" s="240"/>
    </row>
    <row r="1069" spans="1:9" ht="15" customHeight="1" x14ac:dyDescent="0.25">
      <c r="A1069" s="184"/>
      <c r="B1069" s="232"/>
      <c r="C1069" s="233"/>
      <c r="D1069" s="36"/>
      <c r="E1069" s="118">
        <f>SUM(E1058,E1059,E1063,E1065)</f>
        <v>3388</v>
      </c>
      <c r="F1069" s="117" t="s">
        <v>1</v>
      </c>
      <c r="G1069" s="167"/>
      <c r="H1069" s="188"/>
      <c r="I1069" s="241"/>
    </row>
    <row r="1070" spans="1:9" ht="15" customHeight="1" x14ac:dyDescent="0.25">
      <c r="A1070" s="228" t="s">
        <v>182</v>
      </c>
      <c r="B1070" s="229"/>
      <c r="C1070" s="229"/>
      <c r="D1070" s="229"/>
      <c r="E1070" s="229"/>
      <c r="F1070" s="229"/>
      <c r="G1070" s="229"/>
      <c r="H1070" s="229"/>
      <c r="I1070" s="230"/>
    </row>
    <row r="1071" spans="1:9" ht="15" customHeight="1" x14ac:dyDescent="0.25">
      <c r="A1071" s="169">
        <v>436</v>
      </c>
      <c r="B1071" s="234" t="s">
        <v>42</v>
      </c>
      <c r="C1071" s="173">
        <v>2.5720000000000001</v>
      </c>
      <c r="D1071" s="141"/>
      <c r="E1071" s="140">
        <v>82</v>
      </c>
      <c r="F1071" s="139" t="s">
        <v>23</v>
      </c>
      <c r="G1071" s="141"/>
      <c r="H1071" s="141"/>
      <c r="I1071" s="138"/>
    </row>
    <row r="1072" spans="1:9" ht="15" customHeight="1" x14ac:dyDescent="0.25">
      <c r="A1072" s="169"/>
      <c r="B1072" s="235"/>
      <c r="C1072" s="173"/>
      <c r="D1072" s="281">
        <v>1333</v>
      </c>
      <c r="E1072" s="127">
        <v>483</v>
      </c>
      <c r="F1072" s="128" t="s">
        <v>7</v>
      </c>
      <c r="G1072" s="189" t="s">
        <v>274</v>
      </c>
      <c r="H1072" s="171" t="s">
        <v>271</v>
      </c>
      <c r="I1072" s="155" t="s">
        <v>541</v>
      </c>
    </row>
    <row r="1073" spans="1:9" x14ac:dyDescent="0.25">
      <c r="A1073" s="169"/>
      <c r="B1073" s="236"/>
      <c r="C1073" s="173"/>
      <c r="D1073" s="282"/>
      <c r="E1073" s="127">
        <v>254</v>
      </c>
      <c r="F1073" s="128" t="s">
        <v>1</v>
      </c>
      <c r="G1073" s="190"/>
      <c r="H1073" s="172"/>
      <c r="I1073" s="156"/>
    </row>
    <row r="1074" spans="1:9" s="8" customFormat="1" ht="25.5" customHeight="1" x14ac:dyDescent="0.25">
      <c r="A1074" s="150">
        <v>437</v>
      </c>
      <c r="B1074" s="44" t="s">
        <v>6</v>
      </c>
      <c r="C1074" s="56">
        <v>1.72</v>
      </c>
      <c r="D1074" s="73">
        <v>1455</v>
      </c>
      <c r="E1074" s="127">
        <v>540</v>
      </c>
      <c r="F1074" s="128" t="s">
        <v>1</v>
      </c>
      <c r="G1074" s="45" t="s">
        <v>274</v>
      </c>
      <c r="H1074" s="64" t="s">
        <v>271</v>
      </c>
      <c r="I1074" s="34" t="s">
        <v>961</v>
      </c>
    </row>
    <row r="1075" spans="1:9" ht="15" customHeight="1" x14ac:dyDescent="0.25">
      <c r="A1075" s="182" t="s">
        <v>18</v>
      </c>
      <c r="B1075" s="231"/>
      <c r="C1075" s="233">
        <f>SUM(C1071:C1074)</f>
        <v>4.2919999999999998</v>
      </c>
      <c r="D1075" s="35"/>
      <c r="E1075" s="118">
        <f>SUM(E1071)</f>
        <v>82</v>
      </c>
      <c r="F1075" s="117" t="s">
        <v>23</v>
      </c>
      <c r="G1075" s="166" t="s">
        <v>271</v>
      </c>
      <c r="H1075" s="187"/>
      <c r="I1075" s="239"/>
    </row>
    <row r="1076" spans="1:9" x14ac:dyDescent="0.25">
      <c r="A1076" s="257"/>
      <c r="B1076" s="258"/>
      <c r="C1076" s="233"/>
      <c r="D1076" s="36"/>
      <c r="E1076" s="132">
        <f>SUM(E1072)</f>
        <v>483</v>
      </c>
      <c r="F1076" s="131" t="s">
        <v>7</v>
      </c>
      <c r="G1076" s="168"/>
      <c r="H1076" s="195"/>
      <c r="I1076" s="240"/>
    </row>
    <row r="1077" spans="1:9" x14ac:dyDescent="0.25">
      <c r="A1077" s="184"/>
      <c r="B1077" s="232"/>
      <c r="C1077" s="233"/>
      <c r="D1077" s="36"/>
      <c r="E1077" s="118">
        <f>SUM(E1073,E1074)</f>
        <v>794</v>
      </c>
      <c r="F1077" s="117" t="s">
        <v>1</v>
      </c>
      <c r="G1077" s="167"/>
      <c r="H1077" s="188"/>
      <c r="I1077" s="241"/>
    </row>
    <row r="1078" spans="1:9" ht="21" customHeight="1" x14ac:dyDescent="0.25">
      <c r="A1078" s="228" t="s">
        <v>183</v>
      </c>
      <c r="B1078" s="229"/>
      <c r="C1078" s="229"/>
      <c r="D1078" s="229"/>
      <c r="E1078" s="229"/>
      <c r="F1078" s="229"/>
      <c r="G1078" s="229"/>
      <c r="H1078" s="229"/>
      <c r="I1078" s="230"/>
    </row>
    <row r="1079" spans="1:9" x14ac:dyDescent="0.25">
      <c r="A1079" s="169">
        <v>438</v>
      </c>
      <c r="B1079" s="160" t="s">
        <v>184</v>
      </c>
      <c r="C1079" s="175">
        <v>7.6369999999999996</v>
      </c>
      <c r="D1079" s="179" t="s">
        <v>949</v>
      </c>
      <c r="E1079" s="127">
        <v>1252</v>
      </c>
      <c r="F1079" s="126" t="s">
        <v>7</v>
      </c>
      <c r="G1079" s="189" t="s">
        <v>274</v>
      </c>
      <c r="H1079" s="171" t="s">
        <v>271</v>
      </c>
      <c r="I1079" s="155" t="s">
        <v>542</v>
      </c>
    </row>
    <row r="1080" spans="1:9" ht="15" customHeight="1" x14ac:dyDescent="0.25">
      <c r="A1080" s="169"/>
      <c r="B1080" s="160"/>
      <c r="C1080" s="176"/>
      <c r="D1080" s="180"/>
      <c r="E1080" s="127">
        <v>1000</v>
      </c>
      <c r="F1080" s="126" t="s">
        <v>1</v>
      </c>
      <c r="G1080" s="190"/>
      <c r="H1080" s="172"/>
      <c r="I1080" s="156"/>
    </row>
    <row r="1081" spans="1:9" ht="15" customHeight="1" x14ac:dyDescent="0.25">
      <c r="A1081" s="182" t="s">
        <v>18</v>
      </c>
      <c r="B1081" s="231"/>
      <c r="C1081" s="233">
        <f>SUM(C1079)</f>
        <v>7.6369999999999996</v>
      </c>
      <c r="D1081" s="35"/>
      <c r="E1081" s="118">
        <v>0</v>
      </c>
      <c r="F1081" s="117" t="s">
        <v>23</v>
      </c>
      <c r="G1081" s="166" t="s">
        <v>271</v>
      </c>
      <c r="H1081" s="187"/>
      <c r="I1081" s="31"/>
    </row>
    <row r="1082" spans="1:9" ht="20.25" customHeight="1" x14ac:dyDescent="0.25">
      <c r="A1082" s="257"/>
      <c r="B1082" s="258"/>
      <c r="C1082" s="233"/>
      <c r="D1082" s="36"/>
      <c r="E1082" s="132">
        <f>SUM(E1080)</f>
        <v>1000</v>
      </c>
      <c r="F1082" s="131" t="s">
        <v>1</v>
      </c>
      <c r="G1082" s="168"/>
      <c r="H1082" s="195"/>
      <c r="I1082" s="31"/>
    </row>
    <row r="1083" spans="1:9" ht="20.25" customHeight="1" x14ac:dyDescent="0.25">
      <c r="A1083" s="184"/>
      <c r="B1083" s="232"/>
      <c r="C1083" s="233"/>
      <c r="D1083" s="36"/>
      <c r="E1083" s="118">
        <f>SUM(E1079)</f>
        <v>1252</v>
      </c>
      <c r="F1083" s="117" t="s">
        <v>7</v>
      </c>
      <c r="G1083" s="167"/>
      <c r="H1083" s="188"/>
      <c r="I1083" s="31"/>
    </row>
    <row r="1084" spans="1:9" ht="31.5" customHeight="1" x14ac:dyDescent="0.25">
      <c r="A1084" s="228" t="s">
        <v>185</v>
      </c>
      <c r="B1084" s="229"/>
      <c r="C1084" s="229"/>
      <c r="D1084" s="229"/>
      <c r="E1084" s="229"/>
      <c r="F1084" s="229"/>
      <c r="G1084" s="229"/>
      <c r="H1084" s="229"/>
      <c r="I1084" s="230"/>
    </row>
    <row r="1085" spans="1:9" x14ac:dyDescent="0.25">
      <c r="A1085" s="169">
        <v>439</v>
      </c>
      <c r="B1085" s="160" t="s">
        <v>11</v>
      </c>
      <c r="C1085" s="173">
        <v>4.12</v>
      </c>
      <c r="D1085" s="162">
        <v>1030</v>
      </c>
      <c r="E1085" s="174">
        <v>1030</v>
      </c>
      <c r="F1085" s="170" t="s">
        <v>7</v>
      </c>
      <c r="G1085" s="189" t="s">
        <v>274</v>
      </c>
      <c r="H1085" s="171" t="s">
        <v>271</v>
      </c>
      <c r="I1085" s="155" t="s">
        <v>592</v>
      </c>
    </row>
    <row r="1086" spans="1:9" ht="15" customHeight="1" x14ac:dyDescent="0.25">
      <c r="A1086" s="169"/>
      <c r="B1086" s="160"/>
      <c r="C1086" s="173"/>
      <c r="D1086" s="163"/>
      <c r="E1086" s="174"/>
      <c r="F1086" s="170"/>
      <c r="G1086" s="190"/>
      <c r="H1086" s="172"/>
      <c r="I1086" s="156"/>
    </row>
    <row r="1087" spans="1:9" x14ac:dyDescent="0.25">
      <c r="A1087" s="169">
        <v>440</v>
      </c>
      <c r="B1087" s="160" t="s">
        <v>6</v>
      </c>
      <c r="C1087" s="173">
        <v>5.8710000000000004</v>
      </c>
      <c r="D1087" s="162">
        <v>1243</v>
      </c>
      <c r="E1087" s="127">
        <v>296</v>
      </c>
      <c r="F1087" s="126" t="s">
        <v>7</v>
      </c>
      <c r="G1087" s="189" t="s">
        <v>274</v>
      </c>
      <c r="H1087" s="171" t="s">
        <v>271</v>
      </c>
      <c r="I1087" s="155" t="s">
        <v>593</v>
      </c>
    </row>
    <row r="1088" spans="1:9" x14ac:dyDescent="0.25">
      <c r="A1088" s="169"/>
      <c r="B1088" s="160"/>
      <c r="C1088" s="173"/>
      <c r="D1088" s="163"/>
      <c r="E1088" s="127">
        <v>947</v>
      </c>
      <c r="F1088" s="126" t="s">
        <v>23</v>
      </c>
      <c r="G1088" s="190"/>
      <c r="H1088" s="172"/>
      <c r="I1088" s="156"/>
    </row>
    <row r="1089" spans="1:9" ht="33" customHeight="1" x14ac:dyDescent="0.25">
      <c r="A1089" s="169">
        <v>441</v>
      </c>
      <c r="B1089" s="160" t="s">
        <v>42</v>
      </c>
      <c r="C1089" s="173">
        <v>2.0049999999999999</v>
      </c>
      <c r="D1089" s="162">
        <v>390</v>
      </c>
      <c r="E1089" s="213">
        <v>390</v>
      </c>
      <c r="F1089" s="211" t="s">
        <v>23</v>
      </c>
      <c r="G1089" s="189" t="s">
        <v>274</v>
      </c>
      <c r="H1089" s="171" t="s">
        <v>271</v>
      </c>
      <c r="I1089" s="155" t="s">
        <v>594</v>
      </c>
    </row>
    <row r="1090" spans="1:9" x14ac:dyDescent="0.25">
      <c r="A1090" s="169"/>
      <c r="B1090" s="160"/>
      <c r="C1090" s="173"/>
      <c r="D1090" s="163"/>
      <c r="E1090" s="214"/>
      <c r="F1090" s="212"/>
      <c r="G1090" s="190"/>
      <c r="H1090" s="172"/>
      <c r="I1090" s="156"/>
    </row>
    <row r="1091" spans="1:9" ht="33" customHeight="1" x14ac:dyDescent="0.25">
      <c r="A1091" s="169">
        <v>442</v>
      </c>
      <c r="B1091" s="160" t="s">
        <v>86</v>
      </c>
      <c r="C1091" s="173">
        <v>0.68</v>
      </c>
      <c r="D1091" s="162">
        <v>390</v>
      </c>
      <c r="E1091" s="174">
        <v>400</v>
      </c>
      <c r="F1091" s="170" t="s">
        <v>7</v>
      </c>
      <c r="G1091" s="189" t="s">
        <v>274</v>
      </c>
      <c r="H1091" s="171" t="s">
        <v>271</v>
      </c>
      <c r="I1091" s="155"/>
    </row>
    <row r="1092" spans="1:9" x14ac:dyDescent="0.25">
      <c r="A1092" s="169"/>
      <c r="B1092" s="160"/>
      <c r="C1092" s="173"/>
      <c r="D1092" s="163"/>
      <c r="E1092" s="174"/>
      <c r="F1092" s="170"/>
      <c r="G1092" s="190"/>
      <c r="H1092" s="172"/>
      <c r="I1092" s="156"/>
    </row>
    <row r="1093" spans="1:9" ht="15" customHeight="1" x14ac:dyDescent="0.25">
      <c r="A1093" s="182" t="s">
        <v>18</v>
      </c>
      <c r="B1093" s="183"/>
      <c r="C1093" s="262">
        <f>SUM(C1084:C1091)</f>
        <v>12.675999999999998</v>
      </c>
      <c r="D1093" s="38"/>
      <c r="E1093" s="132">
        <f>SUM(E1085,E1087,E1091)</f>
        <v>1726</v>
      </c>
      <c r="F1093" s="131" t="s">
        <v>7</v>
      </c>
      <c r="G1093" s="186" t="s">
        <v>271</v>
      </c>
      <c r="H1093" s="206"/>
      <c r="I1093" s="31"/>
    </row>
    <row r="1094" spans="1:9" ht="15" customHeight="1" x14ac:dyDescent="0.25">
      <c r="A1094" s="184"/>
      <c r="B1094" s="185"/>
      <c r="C1094" s="263"/>
      <c r="D1094" s="38"/>
      <c r="E1094" s="118">
        <f>SUM(E1088,E1089)</f>
        <v>1337</v>
      </c>
      <c r="F1094" s="117" t="s">
        <v>23</v>
      </c>
      <c r="G1094" s="209"/>
      <c r="H1094" s="210"/>
      <c r="I1094" s="31"/>
    </row>
    <row r="1095" spans="1:9" ht="15.75" customHeight="1" x14ac:dyDescent="0.25">
      <c r="A1095" s="215" t="s">
        <v>258</v>
      </c>
      <c r="B1095" s="216"/>
      <c r="C1095" s="227">
        <f>SUM(C1093,C1081,C1067,C1075,C1053,C1027)</f>
        <v>153.364</v>
      </c>
      <c r="D1095" s="39"/>
      <c r="E1095" s="119">
        <f>SUM(E1027,E1053,E1067,E1075,E1081,E1094,)</f>
        <v>5675</v>
      </c>
      <c r="F1095" s="117" t="s">
        <v>23</v>
      </c>
      <c r="G1095" s="221">
        <f>SUM(E1097,E1096,E1095)</f>
        <v>41467</v>
      </c>
      <c r="H1095" s="222"/>
      <c r="I1095" s="239"/>
    </row>
    <row r="1096" spans="1:9" ht="32.25" customHeight="1" x14ac:dyDescent="0.25">
      <c r="A1096" s="217"/>
      <c r="B1096" s="218"/>
      <c r="C1096" s="227"/>
      <c r="D1096" s="40"/>
      <c r="E1096" s="119">
        <f>SUM(E1093,E1083,E1076,E1068,E1054,E1028)</f>
        <v>19715</v>
      </c>
      <c r="F1096" s="117" t="s">
        <v>7</v>
      </c>
      <c r="G1096" s="223"/>
      <c r="H1096" s="224"/>
      <c r="I1096" s="240"/>
    </row>
    <row r="1097" spans="1:9" ht="15.75" x14ac:dyDescent="0.25">
      <c r="A1097" s="219"/>
      <c r="B1097" s="220"/>
      <c r="C1097" s="227"/>
      <c r="D1097" s="62"/>
      <c r="E1097" s="119">
        <f>SUM(E1029,E1055,E1069,E1077,E1082,)</f>
        <v>16077</v>
      </c>
      <c r="F1097" s="117" t="s">
        <v>1</v>
      </c>
      <c r="G1097" s="225"/>
      <c r="H1097" s="226"/>
      <c r="I1097" s="241"/>
    </row>
    <row r="1098" spans="1:9" ht="30" customHeight="1" x14ac:dyDescent="0.25">
      <c r="A1098" s="259" t="s">
        <v>260</v>
      </c>
      <c r="B1098" s="260"/>
      <c r="C1098" s="260"/>
      <c r="D1098" s="260"/>
      <c r="E1098" s="260"/>
      <c r="F1098" s="260"/>
      <c r="G1098" s="260"/>
      <c r="H1098" s="260"/>
      <c r="I1098" s="261"/>
    </row>
    <row r="1099" spans="1:9" ht="16.5" customHeight="1" x14ac:dyDescent="0.25">
      <c r="A1099" s="228" t="s">
        <v>186</v>
      </c>
      <c r="B1099" s="229"/>
      <c r="C1099" s="229"/>
      <c r="D1099" s="229"/>
      <c r="E1099" s="229"/>
      <c r="F1099" s="229"/>
      <c r="G1099" s="229"/>
      <c r="H1099" s="229"/>
      <c r="I1099" s="230"/>
    </row>
    <row r="1100" spans="1:9" ht="24.75" customHeight="1" x14ac:dyDescent="0.25">
      <c r="A1100" s="157">
        <v>443</v>
      </c>
      <c r="B1100" s="191" t="s">
        <v>295</v>
      </c>
      <c r="C1100" s="173">
        <v>39.113</v>
      </c>
      <c r="D1100" s="162">
        <v>6513</v>
      </c>
      <c r="E1100" s="213">
        <v>6613</v>
      </c>
      <c r="F1100" s="211" t="s">
        <v>7</v>
      </c>
      <c r="G1100" s="157" t="s">
        <v>274</v>
      </c>
      <c r="H1100" s="12" t="s">
        <v>346</v>
      </c>
      <c r="I1100" s="155" t="s">
        <v>493</v>
      </c>
    </row>
    <row r="1101" spans="1:9" ht="22.5" customHeight="1" x14ac:dyDescent="0.25">
      <c r="A1101" s="158"/>
      <c r="B1101" s="348"/>
      <c r="C1101" s="173"/>
      <c r="D1101" s="256"/>
      <c r="E1101" s="244"/>
      <c r="F1101" s="318"/>
      <c r="G1101" s="158"/>
      <c r="H1101" s="12" t="s">
        <v>347</v>
      </c>
      <c r="I1101" s="181"/>
    </row>
    <row r="1102" spans="1:9" ht="22.5" customHeight="1" x14ac:dyDescent="0.25">
      <c r="A1102" s="158"/>
      <c r="B1102" s="348"/>
      <c r="C1102" s="173"/>
      <c r="D1102" s="256"/>
      <c r="E1102" s="244"/>
      <c r="F1102" s="318"/>
      <c r="G1102" s="158"/>
      <c r="H1102" s="12" t="s">
        <v>348</v>
      </c>
      <c r="I1102" s="181"/>
    </row>
    <row r="1103" spans="1:9" ht="21" customHeight="1" x14ac:dyDescent="0.25">
      <c r="A1103" s="159"/>
      <c r="B1103" s="192"/>
      <c r="C1103" s="173"/>
      <c r="D1103" s="163"/>
      <c r="E1103" s="214"/>
      <c r="F1103" s="212"/>
      <c r="G1103" s="159"/>
      <c r="H1103" s="12" t="s">
        <v>349</v>
      </c>
      <c r="I1103" s="156"/>
    </row>
    <row r="1104" spans="1:9" x14ac:dyDescent="0.25">
      <c r="A1104" s="169">
        <v>444</v>
      </c>
      <c r="B1104" s="160" t="s">
        <v>187</v>
      </c>
      <c r="C1104" s="173">
        <v>5.2930000000000001</v>
      </c>
      <c r="D1104" s="162">
        <v>391</v>
      </c>
      <c r="E1104" s="174">
        <v>1751</v>
      </c>
      <c r="F1104" s="170" t="s">
        <v>1</v>
      </c>
      <c r="G1104" s="189" t="s">
        <v>274</v>
      </c>
      <c r="H1104" s="171" t="s">
        <v>271</v>
      </c>
      <c r="I1104" s="155" t="s">
        <v>494</v>
      </c>
    </row>
    <row r="1105" spans="1:9" x14ac:dyDescent="0.25">
      <c r="A1105" s="169"/>
      <c r="B1105" s="160"/>
      <c r="C1105" s="173"/>
      <c r="D1105" s="163"/>
      <c r="E1105" s="174"/>
      <c r="F1105" s="170"/>
      <c r="G1105" s="190"/>
      <c r="H1105" s="172"/>
      <c r="I1105" s="156"/>
    </row>
    <row r="1106" spans="1:9" ht="20.25" customHeight="1" x14ac:dyDescent="0.25">
      <c r="A1106" s="169">
        <v>445</v>
      </c>
      <c r="B1106" s="160" t="s">
        <v>2</v>
      </c>
      <c r="C1106" s="173">
        <v>1.258</v>
      </c>
      <c r="D1106" s="162">
        <v>489</v>
      </c>
      <c r="E1106" s="174">
        <v>489</v>
      </c>
      <c r="F1106" s="170" t="s">
        <v>7</v>
      </c>
      <c r="G1106" s="189" t="s">
        <v>274</v>
      </c>
      <c r="H1106" s="171" t="s">
        <v>271</v>
      </c>
      <c r="I1106" s="155" t="s">
        <v>495</v>
      </c>
    </row>
    <row r="1107" spans="1:9" x14ac:dyDescent="0.25">
      <c r="A1107" s="169"/>
      <c r="B1107" s="160"/>
      <c r="C1107" s="173"/>
      <c r="D1107" s="163"/>
      <c r="E1107" s="174"/>
      <c r="F1107" s="170"/>
      <c r="G1107" s="190"/>
      <c r="H1107" s="172"/>
      <c r="I1107" s="156"/>
    </row>
    <row r="1108" spans="1:9" ht="14.25" customHeight="1" x14ac:dyDescent="0.25">
      <c r="A1108" s="157">
        <v>446</v>
      </c>
      <c r="B1108" s="191" t="s">
        <v>109</v>
      </c>
      <c r="C1108" s="173">
        <v>2.2000000000000002</v>
      </c>
      <c r="D1108" s="162">
        <v>829</v>
      </c>
      <c r="E1108" s="213">
        <v>682</v>
      </c>
      <c r="F1108" s="211" t="s">
        <v>7</v>
      </c>
      <c r="G1108" s="189" t="s">
        <v>274</v>
      </c>
      <c r="H1108" s="171" t="s">
        <v>271</v>
      </c>
      <c r="I1108" s="155" t="s">
        <v>496</v>
      </c>
    </row>
    <row r="1109" spans="1:9" x14ac:dyDescent="0.25">
      <c r="A1109" s="158"/>
      <c r="B1109" s="348"/>
      <c r="C1109" s="173"/>
      <c r="D1109" s="256"/>
      <c r="E1109" s="214"/>
      <c r="F1109" s="212"/>
      <c r="G1109" s="245"/>
      <c r="H1109" s="322"/>
      <c r="I1109" s="181"/>
    </row>
    <row r="1110" spans="1:9" x14ac:dyDescent="0.25">
      <c r="A1110" s="158"/>
      <c r="B1110" s="348"/>
      <c r="C1110" s="173"/>
      <c r="D1110" s="256"/>
      <c r="E1110" s="213">
        <v>147</v>
      </c>
      <c r="F1110" s="211" t="s">
        <v>1</v>
      </c>
      <c r="G1110" s="245"/>
      <c r="H1110" s="322"/>
      <c r="I1110" s="181"/>
    </row>
    <row r="1111" spans="1:9" x14ac:dyDescent="0.25">
      <c r="A1111" s="159"/>
      <c r="B1111" s="192"/>
      <c r="C1111" s="173"/>
      <c r="D1111" s="163"/>
      <c r="E1111" s="214"/>
      <c r="F1111" s="212"/>
      <c r="G1111" s="190"/>
      <c r="H1111" s="172"/>
      <c r="I1111" s="156"/>
    </row>
    <row r="1112" spans="1:9" x14ac:dyDescent="0.25">
      <c r="A1112" s="169">
        <v>447</v>
      </c>
      <c r="B1112" s="160" t="s">
        <v>42</v>
      </c>
      <c r="C1112" s="173">
        <v>1.38</v>
      </c>
      <c r="D1112" s="162">
        <v>445</v>
      </c>
      <c r="E1112" s="174">
        <v>704</v>
      </c>
      <c r="F1112" s="170" t="s">
        <v>1</v>
      </c>
      <c r="G1112" s="189" t="s">
        <v>274</v>
      </c>
      <c r="H1112" s="171" t="s">
        <v>271</v>
      </c>
      <c r="I1112" s="155" t="s">
        <v>497</v>
      </c>
    </row>
    <row r="1113" spans="1:9" x14ac:dyDescent="0.25">
      <c r="A1113" s="169"/>
      <c r="B1113" s="160"/>
      <c r="C1113" s="173"/>
      <c r="D1113" s="163"/>
      <c r="E1113" s="174"/>
      <c r="F1113" s="170"/>
      <c r="G1113" s="190"/>
      <c r="H1113" s="172"/>
      <c r="I1113" s="181"/>
    </row>
    <row r="1114" spans="1:9" x14ac:dyDescent="0.25">
      <c r="A1114" s="169">
        <v>448</v>
      </c>
      <c r="B1114" s="160" t="s">
        <v>45</v>
      </c>
      <c r="C1114" s="173">
        <v>7.375</v>
      </c>
      <c r="D1114" s="162">
        <v>931</v>
      </c>
      <c r="E1114" s="174">
        <v>1500</v>
      </c>
      <c r="F1114" s="170" t="s">
        <v>7</v>
      </c>
      <c r="G1114" s="189" t="s">
        <v>274</v>
      </c>
      <c r="H1114" s="171" t="s">
        <v>271</v>
      </c>
      <c r="I1114" s="155" t="s">
        <v>498</v>
      </c>
    </row>
    <row r="1115" spans="1:9" x14ac:dyDescent="0.25">
      <c r="A1115" s="169"/>
      <c r="B1115" s="160"/>
      <c r="C1115" s="173"/>
      <c r="D1115" s="163"/>
      <c r="E1115" s="174"/>
      <c r="F1115" s="170"/>
      <c r="G1115" s="190"/>
      <c r="H1115" s="172"/>
      <c r="I1115" s="181"/>
    </row>
    <row r="1116" spans="1:9" ht="15" customHeight="1" x14ac:dyDescent="0.25">
      <c r="A1116" s="182" t="s">
        <v>18</v>
      </c>
      <c r="B1116" s="231"/>
      <c r="C1116" s="233">
        <f>SUM(C1100:C1115)</f>
        <v>56.619000000000007</v>
      </c>
      <c r="D1116" s="35"/>
      <c r="E1116" s="118">
        <f>SUM(E1100,E1106,E1108,E1114)</f>
        <v>9284</v>
      </c>
      <c r="F1116" s="117" t="s">
        <v>7</v>
      </c>
      <c r="G1116" s="166" t="s">
        <v>271</v>
      </c>
      <c r="H1116" s="187"/>
      <c r="I1116" s="239"/>
    </row>
    <row r="1117" spans="1:9" x14ac:dyDescent="0.25">
      <c r="A1117" s="184"/>
      <c r="B1117" s="232"/>
      <c r="C1117" s="233"/>
      <c r="D1117" s="36"/>
      <c r="E1117" s="118">
        <f>SUM(E1104,E1110,E1112)</f>
        <v>2602</v>
      </c>
      <c r="F1117" s="117" t="s">
        <v>1</v>
      </c>
      <c r="G1117" s="167"/>
      <c r="H1117" s="188"/>
      <c r="I1117" s="241"/>
    </row>
    <row r="1118" spans="1:9" ht="24" customHeight="1" x14ac:dyDescent="0.25">
      <c r="A1118" s="228" t="s">
        <v>188</v>
      </c>
      <c r="B1118" s="229"/>
      <c r="C1118" s="229"/>
      <c r="D1118" s="229"/>
      <c r="E1118" s="229"/>
      <c r="F1118" s="229"/>
      <c r="G1118" s="229"/>
      <c r="H1118" s="229"/>
      <c r="I1118" s="230"/>
    </row>
    <row r="1119" spans="1:9" x14ac:dyDescent="0.25">
      <c r="A1119" s="169">
        <v>450</v>
      </c>
      <c r="B1119" s="160" t="s">
        <v>6</v>
      </c>
      <c r="C1119" s="173">
        <v>16.094999999999999</v>
      </c>
      <c r="D1119" s="162">
        <v>3189</v>
      </c>
      <c r="E1119" s="174">
        <v>4928</v>
      </c>
      <c r="F1119" s="170" t="s">
        <v>7</v>
      </c>
      <c r="G1119" s="189" t="s">
        <v>274</v>
      </c>
      <c r="H1119" s="171" t="s">
        <v>271</v>
      </c>
      <c r="I1119" s="155" t="s">
        <v>483</v>
      </c>
    </row>
    <row r="1120" spans="1:9" x14ac:dyDescent="0.25">
      <c r="A1120" s="169"/>
      <c r="B1120" s="160"/>
      <c r="C1120" s="173"/>
      <c r="D1120" s="163"/>
      <c r="E1120" s="174"/>
      <c r="F1120" s="170"/>
      <c r="G1120" s="190"/>
      <c r="H1120" s="172"/>
      <c r="I1120" s="156"/>
    </row>
    <row r="1121" spans="1:9" x14ac:dyDescent="0.25">
      <c r="A1121" s="169">
        <v>451</v>
      </c>
      <c r="B1121" s="160" t="s">
        <v>8</v>
      </c>
      <c r="C1121" s="173">
        <v>6.93</v>
      </c>
      <c r="D1121" s="162">
        <v>680</v>
      </c>
      <c r="E1121" s="174">
        <v>1980</v>
      </c>
      <c r="F1121" s="170" t="s">
        <v>7</v>
      </c>
      <c r="G1121" s="189" t="s">
        <v>274</v>
      </c>
      <c r="H1121" s="171" t="s">
        <v>271</v>
      </c>
      <c r="I1121" s="155" t="s">
        <v>484</v>
      </c>
    </row>
    <row r="1122" spans="1:9" x14ac:dyDescent="0.25">
      <c r="A1122" s="169"/>
      <c r="B1122" s="160"/>
      <c r="C1122" s="173"/>
      <c r="D1122" s="163"/>
      <c r="E1122" s="174"/>
      <c r="F1122" s="170"/>
      <c r="G1122" s="190"/>
      <c r="H1122" s="172"/>
      <c r="I1122" s="156"/>
    </row>
    <row r="1123" spans="1:9" x14ac:dyDescent="0.25">
      <c r="A1123" s="169">
        <v>452</v>
      </c>
      <c r="B1123" s="160" t="s">
        <v>110</v>
      </c>
      <c r="C1123" s="173">
        <v>1.2689999999999999</v>
      </c>
      <c r="D1123" s="162">
        <v>464</v>
      </c>
      <c r="E1123" s="174">
        <v>464</v>
      </c>
      <c r="F1123" s="170" t="s">
        <v>1</v>
      </c>
      <c r="G1123" s="189" t="s">
        <v>274</v>
      </c>
      <c r="H1123" s="171" t="s">
        <v>271</v>
      </c>
      <c r="I1123" s="155" t="s">
        <v>485</v>
      </c>
    </row>
    <row r="1124" spans="1:9" x14ac:dyDescent="0.25">
      <c r="A1124" s="169"/>
      <c r="B1124" s="160"/>
      <c r="C1124" s="173"/>
      <c r="D1124" s="163"/>
      <c r="E1124" s="174"/>
      <c r="F1124" s="170"/>
      <c r="G1124" s="190"/>
      <c r="H1124" s="172"/>
      <c r="I1124" s="156"/>
    </row>
    <row r="1125" spans="1:9" x14ac:dyDescent="0.25">
      <c r="A1125" s="169">
        <v>453</v>
      </c>
      <c r="B1125" s="160" t="s">
        <v>41</v>
      </c>
      <c r="C1125" s="173">
        <v>2.16</v>
      </c>
      <c r="D1125" s="162">
        <v>720</v>
      </c>
      <c r="E1125" s="213">
        <v>720</v>
      </c>
      <c r="F1125" s="211" t="s">
        <v>1</v>
      </c>
      <c r="G1125" s="189" t="s">
        <v>274</v>
      </c>
      <c r="H1125" s="171" t="s">
        <v>271</v>
      </c>
      <c r="I1125" s="155" t="s">
        <v>486</v>
      </c>
    </row>
    <row r="1126" spans="1:9" x14ac:dyDescent="0.25">
      <c r="A1126" s="169"/>
      <c r="B1126" s="160"/>
      <c r="C1126" s="173"/>
      <c r="D1126" s="163"/>
      <c r="E1126" s="214"/>
      <c r="F1126" s="212"/>
      <c r="G1126" s="190"/>
      <c r="H1126" s="172"/>
      <c r="I1126" s="156"/>
    </row>
    <row r="1127" spans="1:9" ht="15" customHeight="1" x14ac:dyDescent="0.25">
      <c r="A1127" s="169">
        <v>454</v>
      </c>
      <c r="B1127" s="160" t="s">
        <v>129</v>
      </c>
      <c r="C1127" s="173">
        <v>4.9370000000000003</v>
      </c>
      <c r="D1127" s="162">
        <v>877</v>
      </c>
      <c r="E1127" s="213">
        <v>1267</v>
      </c>
      <c r="F1127" s="211" t="s">
        <v>7</v>
      </c>
      <c r="G1127" s="189" t="s">
        <v>274</v>
      </c>
      <c r="H1127" s="171" t="s">
        <v>271</v>
      </c>
      <c r="I1127" s="155" t="s">
        <v>487</v>
      </c>
    </row>
    <row r="1128" spans="1:9" x14ac:dyDescent="0.25">
      <c r="A1128" s="169"/>
      <c r="B1128" s="160"/>
      <c r="C1128" s="173"/>
      <c r="D1128" s="163"/>
      <c r="E1128" s="214"/>
      <c r="F1128" s="212"/>
      <c r="G1128" s="190"/>
      <c r="H1128" s="172"/>
      <c r="I1128" s="156"/>
    </row>
    <row r="1129" spans="1:9" ht="15" customHeight="1" x14ac:dyDescent="0.25">
      <c r="A1129" s="169">
        <v>455</v>
      </c>
      <c r="B1129" s="160" t="s">
        <v>2</v>
      </c>
      <c r="C1129" s="173">
        <v>2.6749999999999998</v>
      </c>
      <c r="D1129" s="162">
        <v>700</v>
      </c>
      <c r="E1129" s="213">
        <v>1070</v>
      </c>
      <c r="F1129" s="211" t="s">
        <v>1</v>
      </c>
      <c r="G1129" s="189" t="s">
        <v>274</v>
      </c>
      <c r="H1129" s="171" t="s">
        <v>271</v>
      </c>
      <c r="I1129" s="155" t="s">
        <v>488</v>
      </c>
    </row>
    <row r="1130" spans="1:9" x14ac:dyDescent="0.25">
      <c r="A1130" s="169"/>
      <c r="B1130" s="160"/>
      <c r="C1130" s="173"/>
      <c r="D1130" s="163"/>
      <c r="E1130" s="214"/>
      <c r="F1130" s="212"/>
      <c r="G1130" s="190"/>
      <c r="H1130" s="172"/>
      <c r="I1130" s="156"/>
    </row>
    <row r="1131" spans="1:9" ht="15" customHeight="1" x14ac:dyDescent="0.25">
      <c r="A1131" s="169">
        <v>456</v>
      </c>
      <c r="B1131" s="160" t="s">
        <v>42</v>
      </c>
      <c r="C1131" s="173">
        <v>1.788</v>
      </c>
      <c r="D1131" s="162">
        <v>596</v>
      </c>
      <c r="E1131" s="174">
        <v>596</v>
      </c>
      <c r="F1131" s="169" t="s">
        <v>7</v>
      </c>
      <c r="G1131" s="189" t="s">
        <v>274</v>
      </c>
      <c r="H1131" s="171" t="s">
        <v>271</v>
      </c>
      <c r="I1131" s="155" t="s">
        <v>489</v>
      </c>
    </row>
    <row r="1132" spans="1:9" x14ac:dyDescent="0.25">
      <c r="A1132" s="169"/>
      <c r="B1132" s="160"/>
      <c r="C1132" s="173"/>
      <c r="D1132" s="163"/>
      <c r="E1132" s="174"/>
      <c r="F1132" s="169"/>
      <c r="G1132" s="190"/>
      <c r="H1132" s="172"/>
      <c r="I1132" s="156"/>
    </row>
    <row r="1133" spans="1:9" ht="15" customHeight="1" x14ac:dyDescent="0.25">
      <c r="A1133" s="169">
        <v>457</v>
      </c>
      <c r="B1133" s="160" t="s">
        <v>11</v>
      </c>
      <c r="C1133" s="173">
        <v>5.875</v>
      </c>
      <c r="D1133" s="162">
        <v>948</v>
      </c>
      <c r="E1133" s="127">
        <v>50</v>
      </c>
      <c r="F1133" s="126" t="s">
        <v>23</v>
      </c>
      <c r="G1133" s="189" t="s">
        <v>274</v>
      </c>
      <c r="H1133" s="171" t="s">
        <v>271</v>
      </c>
      <c r="I1133" s="155" t="s">
        <v>490</v>
      </c>
    </row>
    <row r="1134" spans="1:9" ht="23.25" customHeight="1" x14ac:dyDescent="0.25">
      <c r="A1134" s="169"/>
      <c r="B1134" s="160"/>
      <c r="C1134" s="173"/>
      <c r="D1134" s="163"/>
      <c r="E1134" s="127">
        <v>898</v>
      </c>
      <c r="F1134" s="126" t="s">
        <v>7</v>
      </c>
      <c r="G1134" s="190"/>
      <c r="H1134" s="172"/>
      <c r="I1134" s="156"/>
    </row>
    <row r="1135" spans="1:9" ht="21.75" customHeight="1" x14ac:dyDescent="0.25">
      <c r="A1135" s="169">
        <v>458</v>
      </c>
      <c r="B1135" s="160" t="s">
        <v>189</v>
      </c>
      <c r="C1135" s="173">
        <v>2.8359999999999999</v>
      </c>
      <c r="D1135" s="162">
        <v>319</v>
      </c>
      <c r="E1135" s="174">
        <v>892</v>
      </c>
      <c r="F1135" s="211" t="s">
        <v>7</v>
      </c>
      <c r="G1135" s="189" t="s">
        <v>274</v>
      </c>
      <c r="H1135" s="171" t="s">
        <v>271</v>
      </c>
      <c r="I1135" s="155" t="s">
        <v>491</v>
      </c>
    </row>
    <row r="1136" spans="1:9" ht="25.5" customHeight="1" x14ac:dyDescent="0.25">
      <c r="A1136" s="169"/>
      <c r="B1136" s="160"/>
      <c r="C1136" s="173"/>
      <c r="D1136" s="163"/>
      <c r="E1136" s="174"/>
      <c r="F1136" s="212"/>
      <c r="G1136" s="190"/>
      <c r="H1136" s="172"/>
      <c r="I1136" s="156"/>
    </row>
    <row r="1137" spans="1:9" x14ac:dyDescent="0.25">
      <c r="A1137" s="157">
        <v>459</v>
      </c>
      <c r="B1137" s="191" t="s">
        <v>350</v>
      </c>
      <c r="C1137" s="250">
        <v>5.194</v>
      </c>
      <c r="D1137" s="162">
        <v>799</v>
      </c>
      <c r="E1137" s="213">
        <v>799</v>
      </c>
      <c r="F1137" s="370" t="s">
        <v>7</v>
      </c>
      <c r="G1137" s="157" t="s">
        <v>288</v>
      </c>
      <c r="H1137" s="70" t="s">
        <v>351</v>
      </c>
      <c r="I1137" s="155" t="s">
        <v>492</v>
      </c>
    </row>
    <row r="1138" spans="1:9" ht="15" customHeight="1" x14ac:dyDescent="0.25">
      <c r="A1138" s="158"/>
      <c r="B1138" s="348"/>
      <c r="C1138" s="250"/>
      <c r="D1138" s="256"/>
      <c r="E1138" s="244"/>
      <c r="F1138" s="371"/>
      <c r="G1138" s="158"/>
      <c r="H1138" s="70" t="s">
        <v>352</v>
      </c>
      <c r="I1138" s="181"/>
    </row>
    <row r="1139" spans="1:9" ht="16.5" customHeight="1" x14ac:dyDescent="0.25">
      <c r="A1139" s="159"/>
      <c r="B1139" s="192"/>
      <c r="C1139" s="176"/>
      <c r="D1139" s="163"/>
      <c r="E1139" s="214"/>
      <c r="F1139" s="372"/>
      <c r="G1139" s="159"/>
      <c r="H1139" s="70" t="s">
        <v>353</v>
      </c>
      <c r="I1139" s="156"/>
    </row>
    <row r="1140" spans="1:9" x14ac:dyDescent="0.25">
      <c r="A1140" s="157">
        <v>460</v>
      </c>
      <c r="B1140" s="191" t="s">
        <v>66</v>
      </c>
      <c r="C1140" s="250">
        <v>0.4</v>
      </c>
      <c r="D1140" s="162">
        <v>799</v>
      </c>
      <c r="E1140" s="213">
        <v>100</v>
      </c>
      <c r="F1140" s="370" t="s">
        <v>1</v>
      </c>
      <c r="G1140" s="157" t="s">
        <v>288</v>
      </c>
      <c r="H1140" s="252"/>
      <c r="I1140" s="155"/>
    </row>
    <row r="1141" spans="1:9" ht="15" customHeight="1" x14ac:dyDescent="0.25">
      <c r="A1141" s="158"/>
      <c r="B1141" s="348"/>
      <c r="C1141" s="250"/>
      <c r="D1141" s="256"/>
      <c r="E1141" s="244"/>
      <c r="F1141" s="371"/>
      <c r="G1141" s="158"/>
      <c r="H1141" s="253"/>
      <c r="I1141" s="181"/>
    </row>
    <row r="1142" spans="1:9" ht="16.5" customHeight="1" x14ac:dyDescent="0.25">
      <c r="A1142" s="159"/>
      <c r="B1142" s="192"/>
      <c r="C1142" s="176"/>
      <c r="D1142" s="163"/>
      <c r="E1142" s="214"/>
      <c r="F1142" s="372"/>
      <c r="G1142" s="159"/>
      <c r="H1142" s="254"/>
      <c r="I1142" s="156"/>
    </row>
    <row r="1143" spans="1:9" ht="25.5" customHeight="1" x14ac:dyDescent="0.25">
      <c r="A1143" s="182" t="s">
        <v>18</v>
      </c>
      <c r="B1143" s="183"/>
      <c r="C1143" s="262">
        <f>SUM(C1118:C1141)</f>
        <v>50.158999999999992</v>
      </c>
      <c r="D1143" s="38"/>
      <c r="E1143" s="132">
        <f>SUM(E1133)</f>
        <v>50</v>
      </c>
      <c r="F1143" s="131" t="s">
        <v>23</v>
      </c>
      <c r="G1143" s="186" t="s">
        <v>271</v>
      </c>
      <c r="H1143" s="206"/>
      <c r="I1143" s="239"/>
    </row>
    <row r="1144" spans="1:9" ht="25.5" customHeight="1" x14ac:dyDescent="0.25">
      <c r="A1144" s="257"/>
      <c r="B1144" s="267"/>
      <c r="C1144" s="276"/>
      <c r="D1144" s="38"/>
      <c r="E1144" s="132">
        <f>SUM(E1137,E1135,E1134,E1131,E1119,E1121,E1127)</f>
        <v>11360</v>
      </c>
      <c r="F1144" s="131" t="s">
        <v>7</v>
      </c>
      <c r="G1144" s="207"/>
      <c r="H1144" s="208"/>
      <c r="I1144" s="240"/>
    </row>
    <row r="1145" spans="1:9" ht="25.5" customHeight="1" x14ac:dyDescent="0.25">
      <c r="A1145" s="184"/>
      <c r="B1145" s="185"/>
      <c r="C1145" s="263"/>
      <c r="D1145" s="38"/>
      <c r="E1145" s="118">
        <f>SUM(E1123,E1125,E1129,E1140)</f>
        <v>2354</v>
      </c>
      <c r="F1145" s="117" t="s">
        <v>1</v>
      </c>
      <c r="G1145" s="209"/>
      <c r="H1145" s="210"/>
      <c r="I1145" s="241"/>
    </row>
    <row r="1146" spans="1:9" ht="15" customHeight="1" x14ac:dyDescent="0.25">
      <c r="A1146" s="228" t="s">
        <v>190</v>
      </c>
      <c r="B1146" s="229"/>
      <c r="C1146" s="229"/>
      <c r="D1146" s="229"/>
      <c r="E1146" s="229"/>
      <c r="F1146" s="229"/>
      <c r="G1146" s="229"/>
      <c r="H1146" s="229"/>
      <c r="I1146" s="230"/>
    </row>
    <row r="1147" spans="1:9" ht="15" customHeight="1" x14ac:dyDescent="0.25">
      <c r="A1147" s="169">
        <v>461</v>
      </c>
      <c r="B1147" s="160" t="s">
        <v>6</v>
      </c>
      <c r="C1147" s="173">
        <v>3.3639999999999999</v>
      </c>
      <c r="D1147" s="162">
        <v>295</v>
      </c>
      <c r="E1147" s="174">
        <v>295</v>
      </c>
      <c r="F1147" s="170" t="s">
        <v>7</v>
      </c>
      <c r="G1147" s="189" t="s">
        <v>274</v>
      </c>
      <c r="H1147" s="171" t="s">
        <v>271</v>
      </c>
      <c r="I1147" s="155" t="s">
        <v>499</v>
      </c>
    </row>
    <row r="1148" spans="1:9" x14ac:dyDescent="0.25">
      <c r="A1148" s="169"/>
      <c r="B1148" s="160"/>
      <c r="C1148" s="173"/>
      <c r="D1148" s="163"/>
      <c r="E1148" s="174"/>
      <c r="F1148" s="170"/>
      <c r="G1148" s="190"/>
      <c r="H1148" s="172"/>
      <c r="I1148" s="181"/>
    </row>
    <row r="1149" spans="1:9" ht="15" customHeight="1" x14ac:dyDescent="0.25">
      <c r="A1149" s="169">
        <v>462</v>
      </c>
      <c r="B1149" s="160" t="s">
        <v>191</v>
      </c>
      <c r="C1149" s="173">
        <v>0.80500000000000005</v>
      </c>
      <c r="D1149" s="162">
        <v>230</v>
      </c>
      <c r="E1149" s="174">
        <v>230</v>
      </c>
      <c r="F1149" s="170" t="s">
        <v>7</v>
      </c>
      <c r="G1149" s="189" t="s">
        <v>274</v>
      </c>
      <c r="H1149" s="171" t="s">
        <v>271</v>
      </c>
      <c r="I1149" s="155" t="s">
        <v>500</v>
      </c>
    </row>
    <row r="1150" spans="1:9" x14ac:dyDescent="0.25">
      <c r="A1150" s="169"/>
      <c r="B1150" s="160"/>
      <c r="C1150" s="173"/>
      <c r="D1150" s="163"/>
      <c r="E1150" s="174"/>
      <c r="F1150" s="170"/>
      <c r="G1150" s="190"/>
      <c r="H1150" s="172"/>
      <c r="I1150" s="181"/>
    </row>
    <row r="1151" spans="1:9" x14ac:dyDescent="0.25">
      <c r="A1151" s="169">
        <v>463</v>
      </c>
      <c r="B1151" s="160" t="s">
        <v>192</v>
      </c>
      <c r="C1151" s="173">
        <v>1.3520000000000001</v>
      </c>
      <c r="D1151" s="162">
        <v>269</v>
      </c>
      <c r="E1151" s="174">
        <v>269</v>
      </c>
      <c r="F1151" s="170" t="s">
        <v>7</v>
      </c>
      <c r="G1151" s="189" t="s">
        <v>274</v>
      </c>
      <c r="H1151" s="171" t="s">
        <v>271</v>
      </c>
      <c r="I1151" s="155" t="s">
        <v>501</v>
      </c>
    </row>
    <row r="1152" spans="1:9" x14ac:dyDescent="0.25">
      <c r="A1152" s="169"/>
      <c r="B1152" s="160"/>
      <c r="C1152" s="173"/>
      <c r="D1152" s="163"/>
      <c r="E1152" s="174"/>
      <c r="F1152" s="170"/>
      <c r="G1152" s="190"/>
      <c r="H1152" s="172"/>
      <c r="I1152" s="181"/>
    </row>
    <row r="1153" spans="1:9" x14ac:dyDescent="0.25">
      <c r="A1153" s="169">
        <v>464</v>
      </c>
      <c r="B1153" s="160" t="s">
        <v>71</v>
      </c>
      <c r="C1153" s="173">
        <v>1.173</v>
      </c>
      <c r="D1153" s="162">
        <v>341</v>
      </c>
      <c r="E1153" s="127">
        <v>185</v>
      </c>
      <c r="F1153" s="126" t="s">
        <v>7</v>
      </c>
      <c r="G1153" s="189" t="s">
        <v>274</v>
      </c>
      <c r="H1153" s="171" t="s">
        <v>271</v>
      </c>
      <c r="I1153" s="155" t="s">
        <v>502</v>
      </c>
    </row>
    <row r="1154" spans="1:9" x14ac:dyDescent="0.25">
      <c r="A1154" s="169"/>
      <c r="B1154" s="160"/>
      <c r="C1154" s="173"/>
      <c r="D1154" s="163"/>
      <c r="E1154" s="127">
        <v>156</v>
      </c>
      <c r="F1154" s="126" t="s">
        <v>1</v>
      </c>
      <c r="G1154" s="190"/>
      <c r="H1154" s="172"/>
      <c r="I1154" s="181"/>
    </row>
    <row r="1155" spans="1:9" ht="15" customHeight="1" x14ac:dyDescent="0.25">
      <c r="A1155" s="169">
        <v>465</v>
      </c>
      <c r="B1155" s="160" t="s">
        <v>49</v>
      </c>
      <c r="C1155" s="173">
        <v>1.379</v>
      </c>
      <c r="D1155" s="162">
        <v>333</v>
      </c>
      <c r="E1155" s="213">
        <v>333</v>
      </c>
      <c r="F1155" s="211" t="s">
        <v>7</v>
      </c>
      <c r="G1155" s="189" t="s">
        <v>274</v>
      </c>
      <c r="H1155" s="171" t="s">
        <v>271</v>
      </c>
      <c r="I1155" s="155" t="s">
        <v>503</v>
      </c>
    </row>
    <row r="1156" spans="1:9" x14ac:dyDescent="0.25">
      <c r="A1156" s="169"/>
      <c r="B1156" s="160"/>
      <c r="C1156" s="173"/>
      <c r="D1156" s="163"/>
      <c r="E1156" s="214"/>
      <c r="F1156" s="212"/>
      <c r="G1156" s="190"/>
      <c r="H1156" s="172"/>
      <c r="I1156" s="181"/>
    </row>
    <row r="1157" spans="1:9" ht="15" customHeight="1" x14ac:dyDescent="0.25">
      <c r="A1157" s="169">
        <v>466</v>
      </c>
      <c r="B1157" s="160" t="s">
        <v>42</v>
      </c>
      <c r="C1157" s="173">
        <v>1.028</v>
      </c>
      <c r="D1157" s="162">
        <v>381</v>
      </c>
      <c r="E1157" s="127">
        <v>200</v>
      </c>
      <c r="F1157" s="126" t="s">
        <v>7</v>
      </c>
      <c r="G1157" s="189" t="s">
        <v>274</v>
      </c>
      <c r="H1157" s="171" t="s">
        <v>271</v>
      </c>
      <c r="I1157" s="155" t="s">
        <v>504</v>
      </c>
    </row>
    <row r="1158" spans="1:9" x14ac:dyDescent="0.25">
      <c r="A1158" s="169"/>
      <c r="B1158" s="160"/>
      <c r="C1158" s="173"/>
      <c r="D1158" s="163"/>
      <c r="E1158" s="127">
        <v>181</v>
      </c>
      <c r="F1158" s="126" t="s">
        <v>1</v>
      </c>
      <c r="G1158" s="190"/>
      <c r="H1158" s="172"/>
      <c r="I1158" s="181"/>
    </row>
    <row r="1159" spans="1:9" s="5" customFormat="1" ht="15" customHeight="1" x14ac:dyDescent="0.25">
      <c r="A1159" s="169">
        <v>467</v>
      </c>
      <c r="B1159" s="169" t="s">
        <v>83</v>
      </c>
      <c r="C1159" s="173">
        <v>3.2280000000000002</v>
      </c>
      <c r="D1159" s="265"/>
      <c r="E1159" s="174">
        <v>1030</v>
      </c>
      <c r="F1159" s="211" t="s">
        <v>1</v>
      </c>
      <c r="G1159" s="189" t="s">
        <v>274</v>
      </c>
      <c r="H1159" s="237" t="s">
        <v>271</v>
      </c>
      <c r="I1159" s="155" t="s">
        <v>505</v>
      </c>
    </row>
    <row r="1160" spans="1:9" s="5" customFormat="1" x14ac:dyDescent="0.25">
      <c r="A1160" s="169"/>
      <c r="B1160" s="169"/>
      <c r="C1160" s="173"/>
      <c r="D1160" s="266"/>
      <c r="E1160" s="174"/>
      <c r="F1160" s="212"/>
      <c r="G1160" s="190"/>
      <c r="H1160" s="238"/>
      <c r="I1160" s="181"/>
    </row>
    <row r="1161" spans="1:9" ht="15" customHeight="1" x14ac:dyDescent="0.25">
      <c r="A1161" s="169">
        <v>468</v>
      </c>
      <c r="B1161" s="160" t="s">
        <v>193</v>
      </c>
      <c r="C1161" s="173">
        <v>0.26300000000000001</v>
      </c>
      <c r="D1161" s="162">
        <v>105</v>
      </c>
      <c r="E1161" s="174">
        <v>105</v>
      </c>
      <c r="F1161" s="170" t="s">
        <v>1</v>
      </c>
      <c r="G1161" s="189" t="s">
        <v>274</v>
      </c>
      <c r="H1161" s="171" t="s">
        <v>271</v>
      </c>
      <c r="I1161" s="155" t="s">
        <v>506</v>
      </c>
    </row>
    <row r="1162" spans="1:9" x14ac:dyDescent="0.25">
      <c r="A1162" s="169"/>
      <c r="B1162" s="160"/>
      <c r="C1162" s="173"/>
      <c r="D1162" s="163"/>
      <c r="E1162" s="174"/>
      <c r="F1162" s="170"/>
      <c r="G1162" s="190"/>
      <c r="H1162" s="172"/>
      <c r="I1162" s="181"/>
    </row>
    <row r="1163" spans="1:9" ht="15" customHeight="1" x14ac:dyDescent="0.25">
      <c r="A1163" s="182" t="s">
        <v>18</v>
      </c>
      <c r="B1163" s="231"/>
      <c r="C1163" s="233">
        <f>SUM(C1146:C1161)</f>
        <v>12.592000000000001</v>
      </c>
      <c r="D1163" s="38"/>
      <c r="E1163" s="132">
        <f>SUM(E1147,E1149,E1151,E1153,E1155,E1157)</f>
        <v>1512</v>
      </c>
      <c r="F1163" s="131" t="s">
        <v>7</v>
      </c>
      <c r="G1163" s="204" t="s">
        <v>271</v>
      </c>
      <c r="H1163" s="205"/>
      <c r="I1163" s="31"/>
    </row>
    <row r="1164" spans="1:9" ht="15" customHeight="1" x14ac:dyDescent="0.25">
      <c r="A1164" s="184"/>
      <c r="B1164" s="232"/>
      <c r="C1164" s="233"/>
      <c r="D1164" s="38"/>
      <c r="E1164" s="118">
        <f>SUM(E1154,E1158,E1159,E1161)</f>
        <v>1472</v>
      </c>
      <c r="F1164" s="117" t="s">
        <v>1</v>
      </c>
      <c r="G1164" s="204" t="s">
        <v>271</v>
      </c>
      <c r="H1164" s="205"/>
      <c r="I1164" s="31"/>
    </row>
    <row r="1165" spans="1:9" ht="24.75" customHeight="1" x14ac:dyDescent="0.25">
      <c r="A1165" s="228" t="s">
        <v>194</v>
      </c>
      <c r="B1165" s="229"/>
      <c r="C1165" s="229"/>
      <c r="D1165" s="229"/>
      <c r="E1165" s="229"/>
      <c r="F1165" s="229"/>
      <c r="G1165" s="229"/>
      <c r="H1165" s="229"/>
      <c r="I1165" s="230"/>
    </row>
    <row r="1166" spans="1:9" ht="15" customHeight="1" x14ac:dyDescent="0.25">
      <c r="A1166" s="169">
        <v>469</v>
      </c>
      <c r="B1166" s="160" t="s">
        <v>6</v>
      </c>
      <c r="C1166" s="173">
        <v>0.65500000000000003</v>
      </c>
      <c r="D1166" s="162">
        <v>262</v>
      </c>
      <c r="E1166" s="213">
        <v>262</v>
      </c>
      <c r="F1166" s="211" t="s">
        <v>7</v>
      </c>
      <c r="G1166" s="189" t="s">
        <v>274</v>
      </c>
      <c r="H1166" s="171" t="s">
        <v>271</v>
      </c>
      <c r="I1166" s="155" t="s">
        <v>507</v>
      </c>
    </row>
    <row r="1167" spans="1:9" x14ac:dyDescent="0.25">
      <c r="A1167" s="169"/>
      <c r="B1167" s="160"/>
      <c r="C1167" s="173"/>
      <c r="D1167" s="163"/>
      <c r="E1167" s="214"/>
      <c r="F1167" s="212"/>
      <c r="G1167" s="190"/>
      <c r="H1167" s="172"/>
      <c r="I1167" s="181"/>
    </row>
    <row r="1168" spans="1:9" ht="15.75" customHeight="1" x14ac:dyDescent="0.25">
      <c r="A1168" s="169">
        <v>470</v>
      </c>
      <c r="B1168" s="160" t="s">
        <v>41</v>
      </c>
      <c r="C1168" s="173">
        <v>6.8339999999999996</v>
      </c>
      <c r="D1168" s="162">
        <v>1507</v>
      </c>
      <c r="E1168" s="213">
        <v>2372</v>
      </c>
      <c r="F1168" s="211" t="s">
        <v>7</v>
      </c>
      <c r="G1168" s="189" t="s">
        <v>274</v>
      </c>
      <c r="H1168" s="171" t="s">
        <v>271</v>
      </c>
      <c r="I1168" s="155" t="s">
        <v>508</v>
      </c>
    </row>
    <row r="1169" spans="1:14" x14ac:dyDescent="0.25">
      <c r="A1169" s="169"/>
      <c r="B1169" s="160"/>
      <c r="C1169" s="173"/>
      <c r="D1169" s="256"/>
      <c r="E1169" s="244"/>
      <c r="F1169" s="318"/>
      <c r="G1169" s="245"/>
      <c r="H1169" s="322"/>
      <c r="I1169" s="181"/>
    </row>
    <row r="1170" spans="1:14" x14ac:dyDescent="0.25">
      <c r="A1170" s="169"/>
      <c r="B1170" s="160"/>
      <c r="C1170" s="173"/>
      <c r="D1170" s="163"/>
      <c r="E1170" s="214"/>
      <c r="F1170" s="212"/>
      <c r="G1170" s="190"/>
      <c r="H1170" s="172"/>
      <c r="I1170" s="156"/>
    </row>
    <row r="1171" spans="1:14" x14ac:dyDescent="0.25">
      <c r="A1171" s="169">
        <v>471</v>
      </c>
      <c r="B1171" s="160" t="s">
        <v>8</v>
      </c>
      <c r="C1171" s="173">
        <v>5.2910000000000004</v>
      </c>
      <c r="D1171" s="162">
        <v>1468</v>
      </c>
      <c r="E1171" s="213">
        <v>1468</v>
      </c>
      <c r="F1171" s="211" t="s">
        <v>7</v>
      </c>
      <c r="G1171" s="189" t="s">
        <v>274</v>
      </c>
      <c r="H1171" s="171" t="s">
        <v>271</v>
      </c>
      <c r="I1171" s="155" t="s">
        <v>509</v>
      </c>
    </row>
    <row r="1172" spans="1:14" x14ac:dyDescent="0.25">
      <c r="A1172" s="169"/>
      <c r="B1172" s="160"/>
      <c r="C1172" s="173"/>
      <c r="D1172" s="163"/>
      <c r="E1172" s="214"/>
      <c r="F1172" s="212"/>
      <c r="G1172" s="190"/>
      <c r="H1172" s="172"/>
      <c r="I1172" s="181"/>
    </row>
    <row r="1173" spans="1:14" x14ac:dyDescent="0.25">
      <c r="A1173" s="169">
        <v>472</v>
      </c>
      <c r="B1173" s="160" t="s">
        <v>195</v>
      </c>
      <c r="C1173" s="173">
        <v>2.3279999999999998</v>
      </c>
      <c r="D1173" s="162">
        <v>776</v>
      </c>
      <c r="E1173" s="174">
        <v>776</v>
      </c>
      <c r="F1173" s="170" t="s">
        <v>7</v>
      </c>
      <c r="G1173" s="189" t="s">
        <v>274</v>
      </c>
      <c r="H1173" s="171" t="s">
        <v>271</v>
      </c>
      <c r="I1173" s="155" t="s">
        <v>510</v>
      </c>
    </row>
    <row r="1174" spans="1:14" ht="15" customHeight="1" x14ac:dyDescent="0.25">
      <c r="A1174" s="169"/>
      <c r="B1174" s="160"/>
      <c r="C1174" s="173"/>
      <c r="D1174" s="163"/>
      <c r="E1174" s="174"/>
      <c r="F1174" s="170"/>
      <c r="G1174" s="190"/>
      <c r="H1174" s="172"/>
      <c r="I1174" s="181"/>
    </row>
    <row r="1175" spans="1:14" ht="15" customHeight="1" x14ac:dyDescent="0.25">
      <c r="A1175" s="169">
        <v>473</v>
      </c>
      <c r="B1175" s="160" t="s">
        <v>11</v>
      </c>
      <c r="C1175" s="173">
        <v>3.0379999999999998</v>
      </c>
      <c r="D1175" s="162">
        <v>1163</v>
      </c>
      <c r="E1175" s="174">
        <v>1163</v>
      </c>
      <c r="F1175" s="169" t="s">
        <v>7</v>
      </c>
      <c r="G1175" s="189" t="s">
        <v>274</v>
      </c>
      <c r="H1175" s="171" t="s">
        <v>271</v>
      </c>
      <c r="I1175" s="155" t="s">
        <v>511</v>
      </c>
    </row>
    <row r="1176" spans="1:14" x14ac:dyDescent="0.25">
      <c r="A1176" s="169"/>
      <c r="B1176" s="160"/>
      <c r="C1176" s="173"/>
      <c r="D1176" s="163"/>
      <c r="E1176" s="174"/>
      <c r="F1176" s="169"/>
      <c r="G1176" s="190"/>
      <c r="H1176" s="172"/>
      <c r="I1176" s="181"/>
    </row>
    <row r="1177" spans="1:14" ht="15" customHeight="1" x14ac:dyDescent="0.25">
      <c r="A1177" s="169">
        <v>474</v>
      </c>
      <c r="B1177" s="160" t="s">
        <v>189</v>
      </c>
      <c r="C1177" s="173">
        <v>1.6579999999999999</v>
      </c>
      <c r="D1177" s="162">
        <v>382</v>
      </c>
      <c r="E1177" s="174">
        <v>382</v>
      </c>
      <c r="F1177" s="170" t="s">
        <v>7</v>
      </c>
      <c r="G1177" s="189" t="s">
        <v>274</v>
      </c>
      <c r="H1177" s="171" t="s">
        <v>271</v>
      </c>
      <c r="I1177" s="155" t="s">
        <v>512</v>
      </c>
    </row>
    <row r="1178" spans="1:14" x14ac:dyDescent="0.25">
      <c r="A1178" s="169"/>
      <c r="B1178" s="160"/>
      <c r="C1178" s="173"/>
      <c r="D1178" s="163"/>
      <c r="E1178" s="174"/>
      <c r="F1178" s="170"/>
      <c r="G1178" s="190"/>
      <c r="H1178" s="172"/>
      <c r="I1178" s="181"/>
    </row>
    <row r="1179" spans="1:14" s="5" customFormat="1" ht="18" customHeight="1" x14ac:dyDescent="0.25">
      <c r="A1179" s="169">
        <v>475</v>
      </c>
      <c r="B1179" s="169" t="s">
        <v>196</v>
      </c>
      <c r="C1179" s="173">
        <v>7.0990000000000002</v>
      </c>
      <c r="D1179" s="265"/>
      <c r="E1179" s="174">
        <v>1387</v>
      </c>
      <c r="F1179" s="169" t="s">
        <v>7</v>
      </c>
      <c r="G1179" s="189" t="s">
        <v>274</v>
      </c>
      <c r="H1179" s="237" t="s">
        <v>271</v>
      </c>
      <c r="I1179" s="155" t="s">
        <v>513</v>
      </c>
      <c r="J1179" s="242"/>
      <c r="K1179" s="243"/>
      <c r="L1179" s="243"/>
      <c r="M1179" s="243"/>
      <c r="N1179" s="243"/>
    </row>
    <row r="1180" spans="1:14" s="5" customFormat="1" ht="18.75" customHeight="1" x14ac:dyDescent="0.25">
      <c r="A1180" s="169"/>
      <c r="B1180" s="169"/>
      <c r="C1180" s="173"/>
      <c r="D1180" s="266"/>
      <c r="E1180" s="174"/>
      <c r="F1180" s="169"/>
      <c r="G1180" s="190"/>
      <c r="H1180" s="238"/>
      <c r="I1180" s="181"/>
      <c r="J1180" s="242"/>
      <c r="K1180" s="243"/>
      <c r="L1180" s="243"/>
      <c r="M1180" s="243"/>
      <c r="N1180" s="243"/>
    </row>
    <row r="1181" spans="1:14" s="5" customFormat="1" ht="18" customHeight="1" x14ac:dyDescent="0.25">
      <c r="A1181" s="169">
        <v>476</v>
      </c>
      <c r="B1181" s="169" t="s">
        <v>1024</v>
      </c>
      <c r="C1181" s="173">
        <v>2.4</v>
      </c>
      <c r="D1181" s="265"/>
      <c r="E1181" s="174">
        <v>200</v>
      </c>
      <c r="F1181" s="169" t="s">
        <v>7</v>
      </c>
      <c r="G1181" s="189" t="s">
        <v>274</v>
      </c>
      <c r="H1181" s="237" t="s">
        <v>271</v>
      </c>
      <c r="I1181" s="155"/>
      <c r="J1181" s="242"/>
      <c r="K1181" s="243"/>
      <c r="L1181" s="243"/>
      <c r="M1181" s="243"/>
      <c r="N1181" s="243"/>
    </row>
    <row r="1182" spans="1:14" s="5" customFormat="1" ht="18.75" customHeight="1" x14ac:dyDescent="0.25">
      <c r="A1182" s="169"/>
      <c r="B1182" s="169"/>
      <c r="C1182" s="173"/>
      <c r="D1182" s="266"/>
      <c r="E1182" s="174"/>
      <c r="F1182" s="169"/>
      <c r="G1182" s="190"/>
      <c r="H1182" s="238"/>
      <c r="I1182" s="181"/>
      <c r="J1182" s="242"/>
      <c r="K1182" s="243"/>
      <c r="L1182" s="243"/>
      <c r="M1182" s="243"/>
      <c r="N1182" s="243"/>
    </row>
    <row r="1183" spans="1:14" ht="15" customHeight="1" x14ac:dyDescent="0.25">
      <c r="A1183" s="161" t="s">
        <v>18</v>
      </c>
      <c r="B1183" s="161"/>
      <c r="C1183" s="82">
        <f>SUM(C1166:C1182)</f>
        <v>29.303000000000001</v>
      </c>
      <c r="D1183" s="38"/>
      <c r="E1183" s="118">
        <f>SUM(E1166,E1168,E1171,E1173,E1175,E1177,E1179,E1181)</f>
        <v>8010</v>
      </c>
      <c r="F1183" s="117" t="s">
        <v>7</v>
      </c>
      <c r="G1183" s="204" t="s">
        <v>271</v>
      </c>
      <c r="H1183" s="205"/>
      <c r="I1183" s="31"/>
    </row>
    <row r="1184" spans="1:14" ht="15" customHeight="1" x14ac:dyDescent="0.25">
      <c r="A1184" s="228" t="s">
        <v>197</v>
      </c>
      <c r="B1184" s="229"/>
      <c r="C1184" s="229"/>
      <c r="D1184" s="229"/>
      <c r="E1184" s="229"/>
      <c r="F1184" s="229"/>
      <c r="G1184" s="229"/>
      <c r="H1184" s="229"/>
      <c r="I1184" s="230"/>
    </row>
    <row r="1185" spans="1:9" ht="15" customHeight="1" x14ac:dyDescent="0.25">
      <c r="A1185" s="169">
        <v>477</v>
      </c>
      <c r="B1185" s="160" t="s">
        <v>4</v>
      </c>
      <c r="C1185" s="173">
        <v>3.03</v>
      </c>
      <c r="D1185" s="162">
        <v>960</v>
      </c>
      <c r="E1185" s="213">
        <v>960</v>
      </c>
      <c r="F1185" s="211" t="s">
        <v>7</v>
      </c>
      <c r="G1185" s="189" t="s">
        <v>274</v>
      </c>
      <c r="H1185" s="171" t="s">
        <v>271</v>
      </c>
      <c r="I1185" s="155" t="s">
        <v>514</v>
      </c>
    </row>
    <row r="1186" spans="1:9" x14ac:dyDescent="0.25">
      <c r="A1186" s="169"/>
      <c r="B1186" s="160"/>
      <c r="C1186" s="173"/>
      <c r="D1186" s="163"/>
      <c r="E1186" s="214"/>
      <c r="F1186" s="212"/>
      <c r="G1186" s="190"/>
      <c r="H1186" s="172"/>
      <c r="I1186" s="181"/>
    </row>
    <row r="1187" spans="1:9" ht="16.5" customHeight="1" x14ac:dyDescent="0.25">
      <c r="A1187" s="169">
        <v>478</v>
      </c>
      <c r="B1187" s="160" t="s">
        <v>21</v>
      </c>
      <c r="C1187" s="173">
        <v>0.76200000000000001</v>
      </c>
      <c r="D1187" s="162">
        <v>254</v>
      </c>
      <c r="E1187" s="213">
        <v>254</v>
      </c>
      <c r="F1187" s="211" t="s">
        <v>7</v>
      </c>
      <c r="G1187" s="189" t="s">
        <v>274</v>
      </c>
      <c r="H1187" s="171" t="s">
        <v>271</v>
      </c>
      <c r="I1187" s="155" t="s">
        <v>515</v>
      </c>
    </row>
    <row r="1188" spans="1:9" x14ac:dyDescent="0.25">
      <c r="A1188" s="169"/>
      <c r="B1188" s="160"/>
      <c r="C1188" s="173"/>
      <c r="D1188" s="163"/>
      <c r="E1188" s="214"/>
      <c r="F1188" s="212"/>
      <c r="G1188" s="190"/>
      <c r="H1188" s="172"/>
      <c r="I1188" s="181"/>
    </row>
    <row r="1189" spans="1:9" x14ac:dyDescent="0.25">
      <c r="A1189" s="169">
        <v>479</v>
      </c>
      <c r="B1189" s="160" t="s">
        <v>122</v>
      </c>
      <c r="C1189" s="173">
        <v>1.623</v>
      </c>
      <c r="D1189" s="162">
        <v>649</v>
      </c>
      <c r="E1189" s="174">
        <v>649</v>
      </c>
      <c r="F1189" s="211" t="s">
        <v>7</v>
      </c>
      <c r="G1189" s="189" t="s">
        <v>274</v>
      </c>
      <c r="H1189" s="171" t="s">
        <v>271</v>
      </c>
      <c r="I1189" s="155" t="s">
        <v>516</v>
      </c>
    </row>
    <row r="1190" spans="1:9" x14ac:dyDescent="0.25">
      <c r="A1190" s="169"/>
      <c r="B1190" s="160"/>
      <c r="C1190" s="173"/>
      <c r="D1190" s="163"/>
      <c r="E1190" s="174"/>
      <c r="F1190" s="212"/>
      <c r="G1190" s="190"/>
      <c r="H1190" s="172"/>
      <c r="I1190" s="181"/>
    </row>
    <row r="1191" spans="1:9" ht="15" customHeight="1" x14ac:dyDescent="0.25">
      <c r="A1191" s="228" t="s">
        <v>18</v>
      </c>
      <c r="B1191" s="229"/>
      <c r="C1191" s="82">
        <f>SUM(C1185:C1190)</f>
        <v>5.415</v>
      </c>
      <c r="D1191" s="38"/>
      <c r="E1191" s="118">
        <f>SUM(E1185,E1187,E1189)</f>
        <v>1863</v>
      </c>
      <c r="F1191" s="117" t="s">
        <v>7</v>
      </c>
      <c r="G1191" s="204" t="s">
        <v>271</v>
      </c>
      <c r="H1191" s="205"/>
      <c r="I1191" s="31"/>
    </row>
    <row r="1192" spans="1:9" ht="15" customHeight="1" x14ac:dyDescent="0.25">
      <c r="A1192" s="228" t="s">
        <v>198</v>
      </c>
      <c r="B1192" s="229"/>
      <c r="C1192" s="229"/>
      <c r="D1192" s="229"/>
      <c r="E1192" s="229"/>
      <c r="F1192" s="229"/>
      <c r="G1192" s="229"/>
      <c r="H1192" s="229"/>
      <c r="I1192" s="230"/>
    </row>
    <row r="1193" spans="1:9" ht="13.5" customHeight="1" x14ac:dyDescent="0.25">
      <c r="A1193" s="169">
        <v>480</v>
      </c>
      <c r="B1193" s="160" t="s">
        <v>20</v>
      </c>
      <c r="C1193" s="173">
        <v>12.680999999999999</v>
      </c>
      <c r="D1193" s="162">
        <v>2234</v>
      </c>
      <c r="E1193" s="174">
        <v>2234</v>
      </c>
      <c r="F1193" s="170" t="s">
        <v>7</v>
      </c>
      <c r="G1193" s="189" t="s">
        <v>274</v>
      </c>
      <c r="H1193" s="171" t="s">
        <v>271</v>
      </c>
      <c r="I1193" s="155" t="s">
        <v>517</v>
      </c>
    </row>
    <row r="1194" spans="1:9" x14ac:dyDescent="0.25">
      <c r="A1194" s="169"/>
      <c r="B1194" s="160"/>
      <c r="C1194" s="173"/>
      <c r="D1194" s="163"/>
      <c r="E1194" s="174"/>
      <c r="F1194" s="170"/>
      <c r="G1194" s="190"/>
      <c r="H1194" s="172"/>
      <c r="I1194" s="181"/>
    </row>
    <row r="1195" spans="1:9" x14ac:dyDescent="0.25">
      <c r="A1195" s="169">
        <v>481</v>
      </c>
      <c r="B1195" s="160" t="s">
        <v>191</v>
      </c>
      <c r="C1195" s="173">
        <v>1.4530000000000001</v>
      </c>
      <c r="D1195" s="162">
        <v>301</v>
      </c>
      <c r="E1195" s="174">
        <v>581</v>
      </c>
      <c r="F1195" s="170" t="s">
        <v>1</v>
      </c>
      <c r="G1195" s="189" t="s">
        <v>274</v>
      </c>
      <c r="H1195" s="171" t="s">
        <v>271</v>
      </c>
      <c r="I1195" s="155" t="s">
        <v>518</v>
      </c>
    </row>
    <row r="1196" spans="1:9" ht="29.25" customHeight="1" x14ac:dyDescent="0.25">
      <c r="A1196" s="169"/>
      <c r="B1196" s="160"/>
      <c r="C1196" s="173"/>
      <c r="D1196" s="163"/>
      <c r="E1196" s="174"/>
      <c r="F1196" s="170"/>
      <c r="G1196" s="190"/>
      <c r="H1196" s="172"/>
      <c r="I1196" s="181"/>
    </row>
    <row r="1197" spans="1:9" x14ac:dyDescent="0.25">
      <c r="A1197" s="169">
        <v>482</v>
      </c>
      <c r="B1197" s="160" t="s">
        <v>9</v>
      </c>
      <c r="C1197" s="173">
        <v>2.9470000000000001</v>
      </c>
      <c r="D1197" s="162">
        <v>612</v>
      </c>
      <c r="E1197" s="174">
        <v>842</v>
      </c>
      <c r="F1197" s="170" t="s">
        <v>7</v>
      </c>
      <c r="G1197" s="189" t="s">
        <v>274</v>
      </c>
      <c r="H1197" s="171" t="s">
        <v>271</v>
      </c>
      <c r="I1197" s="155" t="s">
        <v>519</v>
      </c>
    </row>
    <row r="1198" spans="1:9" x14ac:dyDescent="0.25">
      <c r="A1198" s="169"/>
      <c r="B1198" s="160"/>
      <c r="C1198" s="173"/>
      <c r="D1198" s="163"/>
      <c r="E1198" s="174"/>
      <c r="F1198" s="170"/>
      <c r="G1198" s="190"/>
      <c r="H1198" s="172"/>
      <c r="I1198" s="181"/>
    </row>
    <row r="1199" spans="1:9" x14ac:dyDescent="0.25">
      <c r="A1199" s="169">
        <v>483</v>
      </c>
      <c r="B1199" s="160" t="s">
        <v>3</v>
      </c>
      <c r="C1199" s="173">
        <v>1.7669999999999999</v>
      </c>
      <c r="D1199" s="162">
        <v>340</v>
      </c>
      <c r="E1199" s="174">
        <v>564</v>
      </c>
      <c r="F1199" s="170" t="s">
        <v>7</v>
      </c>
      <c r="G1199" s="189" t="s">
        <v>274</v>
      </c>
      <c r="H1199" s="171" t="s">
        <v>271</v>
      </c>
      <c r="I1199" s="155" t="s">
        <v>520</v>
      </c>
    </row>
    <row r="1200" spans="1:9" x14ac:dyDescent="0.25">
      <c r="A1200" s="169"/>
      <c r="B1200" s="160"/>
      <c r="C1200" s="173"/>
      <c r="D1200" s="163"/>
      <c r="E1200" s="174"/>
      <c r="F1200" s="170"/>
      <c r="G1200" s="190"/>
      <c r="H1200" s="172"/>
      <c r="I1200" s="181"/>
    </row>
    <row r="1201" spans="1:9" x14ac:dyDescent="0.25">
      <c r="A1201" s="169">
        <v>484</v>
      </c>
      <c r="B1201" s="160" t="s">
        <v>189</v>
      </c>
      <c r="C1201" s="173">
        <v>1.5329999999999999</v>
      </c>
      <c r="D1201" s="162">
        <v>527</v>
      </c>
      <c r="E1201" s="174">
        <v>527</v>
      </c>
      <c r="F1201" s="170" t="s">
        <v>1</v>
      </c>
      <c r="G1201" s="189" t="s">
        <v>274</v>
      </c>
      <c r="H1201" s="171" t="s">
        <v>271</v>
      </c>
      <c r="I1201" s="155" t="s">
        <v>521</v>
      </c>
    </row>
    <row r="1202" spans="1:9" x14ac:dyDescent="0.25">
      <c r="A1202" s="169"/>
      <c r="B1202" s="160"/>
      <c r="C1202" s="173"/>
      <c r="D1202" s="163"/>
      <c r="E1202" s="174"/>
      <c r="F1202" s="170"/>
      <c r="G1202" s="190"/>
      <c r="H1202" s="172"/>
      <c r="I1202" s="181"/>
    </row>
    <row r="1203" spans="1:9" x14ac:dyDescent="0.25">
      <c r="A1203" s="169">
        <v>485</v>
      </c>
      <c r="B1203" s="160" t="s">
        <v>997</v>
      </c>
      <c r="C1203" s="173">
        <v>1.5329999999999999</v>
      </c>
      <c r="D1203" s="162">
        <v>527</v>
      </c>
      <c r="E1203" s="174">
        <v>527</v>
      </c>
      <c r="F1203" s="170" t="s">
        <v>1</v>
      </c>
      <c r="G1203" s="189" t="s">
        <v>274</v>
      </c>
      <c r="H1203" s="171" t="s">
        <v>271</v>
      </c>
      <c r="I1203" s="155" t="s">
        <v>521</v>
      </c>
    </row>
    <row r="1204" spans="1:9" x14ac:dyDescent="0.25">
      <c r="A1204" s="169"/>
      <c r="B1204" s="160"/>
      <c r="C1204" s="173"/>
      <c r="D1204" s="163"/>
      <c r="E1204" s="174"/>
      <c r="F1204" s="170"/>
      <c r="G1204" s="190"/>
      <c r="H1204" s="172"/>
      <c r="I1204" s="181"/>
    </row>
    <row r="1205" spans="1:9" ht="15" customHeight="1" x14ac:dyDescent="0.25">
      <c r="A1205" s="182" t="s">
        <v>18</v>
      </c>
      <c r="B1205" s="183"/>
      <c r="C1205" s="262">
        <f>SUM(C1192:C1203)</f>
        <v>21.914000000000001</v>
      </c>
      <c r="D1205" s="38"/>
      <c r="E1205" s="132">
        <f>SUM(E1193,E1197,E1199)</f>
        <v>3640</v>
      </c>
      <c r="F1205" s="131" t="s">
        <v>7</v>
      </c>
      <c r="G1205" s="204" t="s">
        <v>271</v>
      </c>
      <c r="H1205" s="205"/>
      <c r="I1205" s="31"/>
    </row>
    <row r="1206" spans="1:9" ht="15" customHeight="1" x14ac:dyDescent="0.25">
      <c r="A1206" s="184"/>
      <c r="B1206" s="185"/>
      <c r="C1206" s="263"/>
      <c r="D1206" s="38"/>
      <c r="E1206" s="118">
        <f>SUM(E1195,E1201,E1203)</f>
        <v>1635</v>
      </c>
      <c r="F1206" s="117" t="s">
        <v>1</v>
      </c>
      <c r="G1206" s="204" t="s">
        <v>271</v>
      </c>
      <c r="H1206" s="205"/>
      <c r="I1206" s="31"/>
    </row>
    <row r="1207" spans="1:9" ht="18" customHeight="1" x14ac:dyDescent="0.25">
      <c r="A1207" s="215" t="s">
        <v>261</v>
      </c>
      <c r="B1207" s="216"/>
      <c r="C1207" s="227">
        <f>SUM(C1205,C1191,C1183,C1163,C1143,C1116)</f>
        <v>176.00200000000001</v>
      </c>
      <c r="D1207" s="39"/>
      <c r="E1207" s="119">
        <f>SUM(E1143)</f>
        <v>50</v>
      </c>
      <c r="F1207" s="117" t="s">
        <v>23</v>
      </c>
      <c r="G1207" s="221">
        <f>SUM(E1207,E1208,E1209)</f>
        <v>43782</v>
      </c>
      <c r="H1207" s="222"/>
      <c r="I1207" s="239"/>
    </row>
    <row r="1208" spans="1:9" ht="21" customHeight="1" x14ac:dyDescent="0.25">
      <c r="A1208" s="217"/>
      <c r="B1208" s="218"/>
      <c r="C1208" s="227"/>
      <c r="D1208" s="40"/>
      <c r="E1208" s="119">
        <f>SUM(E1205,E1191,E1163,E1183,E1144,E1116)</f>
        <v>35669</v>
      </c>
      <c r="F1208" s="117" t="s">
        <v>7</v>
      </c>
      <c r="G1208" s="223"/>
      <c r="H1208" s="224"/>
      <c r="I1208" s="240"/>
    </row>
    <row r="1209" spans="1:9" ht="15.75" x14ac:dyDescent="0.25">
      <c r="A1209" s="219"/>
      <c r="B1209" s="220"/>
      <c r="C1209" s="227"/>
      <c r="D1209" s="62"/>
      <c r="E1209" s="119">
        <f>SUM(E1206,E1164,E1145,E1117)</f>
        <v>8063</v>
      </c>
      <c r="F1209" s="117" t="s">
        <v>1</v>
      </c>
      <c r="G1209" s="225"/>
      <c r="H1209" s="226"/>
      <c r="I1209" s="241"/>
    </row>
    <row r="1210" spans="1:9" ht="24" customHeight="1" x14ac:dyDescent="0.25">
      <c r="A1210" s="259" t="s">
        <v>270</v>
      </c>
      <c r="B1210" s="260"/>
      <c r="C1210" s="260"/>
      <c r="D1210" s="260"/>
      <c r="E1210" s="260"/>
      <c r="F1210" s="260"/>
      <c r="G1210" s="260"/>
      <c r="H1210" s="260"/>
      <c r="I1210" s="261"/>
    </row>
    <row r="1211" spans="1:9" ht="15" customHeight="1" x14ac:dyDescent="0.25">
      <c r="A1211" s="272" t="s">
        <v>199</v>
      </c>
      <c r="B1211" s="273"/>
      <c r="C1211" s="273"/>
      <c r="D1211" s="273"/>
      <c r="E1211" s="273"/>
      <c r="F1211" s="273"/>
      <c r="G1211" s="273"/>
      <c r="H1211" s="273"/>
      <c r="I1211" s="274"/>
    </row>
    <row r="1212" spans="1:9" ht="15" customHeight="1" x14ac:dyDescent="0.25">
      <c r="A1212" s="169">
        <v>486</v>
      </c>
      <c r="B1212" s="160" t="s">
        <v>2</v>
      </c>
      <c r="C1212" s="173">
        <v>5.298</v>
      </c>
      <c r="D1212" s="162">
        <v>1433</v>
      </c>
      <c r="E1212" s="127">
        <v>1433</v>
      </c>
      <c r="F1212" s="126" t="s">
        <v>7</v>
      </c>
      <c r="G1212" s="189" t="s">
        <v>274</v>
      </c>
      <c r="H1212" s="171" t="s">
        <v>271</v>
      </c>
      <c r="I1212" s="155" t="s">
        <v>479</v>
      </c>
    </row>
    <row r="1213" spans="1:9" x14ac:dyDescent="0.25">
      <c r="A1213" s="169"/>
      <c r="B1213" s="160"/>
      <c r="C1213" s="173"/>
      <c r="D1213" s="163"/>
      <c r="E1213" s="127">
        <v>275</v>
      </c>
      <c r="F1213" s="126" t="s">
        <v>1</v>
      </c>
      <c r="G1213" s="190"/>
      <c r="H1213" s="172"/>
      <c r="I1213" s="156"/>
    </row>
    <row r="1214" spans="1:9" x14ac:dyDescent="0.25">
      <c r="A1214" s="169">
        <v>487</v>
      </c>
      <c r="B1214" s="160" t="s">
        <v>40</v>
      </c>
      <c r="C1214" s="173">
        <v>8.6120000000000001</v>
      </c>
      <c r="D1214" s="162">
        <v>2206</v>
      </c>
      <c r="E1214" s="127">
        <v>2032</v>
      </c>
      <c r="F1214" s="126" t="s">
        <v>7</v>
      </c>
      <c r="G1214" s="189" t="s">
        <v>274</v>
      </c>
      <c r="H1214" s="171" t="s">
        <v>271</v>
      </c>
      <c r="I1214" s="155" t="s">
        <v>480</v>
      </c>
    </row>
    <row r="1215" spans="1:9" ht="14.25" customHeight="1" x14ac:dyDescent="0.25">
      <c r="A1215" s="169"/>
      <c r="B1215" s="160"/>
      <c r="C1215" s="173"/>
      <c r="D1215" s="163"/>
      <c r="E1215" s="127">
        <v>174</v>
      </c>
      <c r="F1215" s="126" t="s">
        <v>1</v>
      </c>
      <c r="G1215" s="190"/>
      <c r="H1215" s="172"/>
      <c r="I1215" s="156"/>
    </row>
    <row r="1216" spans="1:9" x14ac:dyDescent="0.25">
      <c r="A1216" s="169">
        <v>488</v>
      </c>
      <c r="B1216" s="160" t="s">
        <v>200</v>
      </c>
      <c r="C1216" s="173">
        <v>1.369</v>
      </c>
      <c r="D1216" s="162">
        <v>400</v>
      </c>
      <c r="E1216" s="174">
        <v>400</v>
      </c>
      <c r="F1216" s="170" t="s">
        <v>1</v>
      </c>
      <c r="G1216" s="189" t="s">
        <v>274</v>
      </c>
      <c r="H1216" s="171" t="s">
        <v>271</v>
      </c>
      <c r="I1216" s="155" t="s">
        <v>481</v>
      </c>
    </row>
    <row r="1217" spans="1:9" x14ac:dyDescent="0.25">
      <c r="A1217" s="169"/>
      <c r="B1217" s="160"/>
      <c r="C1217" s="173"/>
      <c r="D1217" s="163"/>
      <c r="E1217" s="174"/>
      <c r="F1217" s="170"/>
      <c r="G1217" s="190"/>
      <c r="H1217" s="172"/>
      <c r="I1217" s="156"/>
    </row>
    <row r="1218" spans="1:9" ht="18" customHeight="1" x14ac:dyDescent="0.25">
      <c r="A1218" s="169">
        <v>489</v>
      </c>
      <c r="B1218" s="160" t="s">
        <v>56</v>
      </c>
      <c r="C1218" s="173">
        <v>7.1130000000000004</v>
      </c>
      <c r="D1218" s="73">
        <v>863</v>
      </c>
      <c r="E1218" s="213">
        <v>1629</v>
      </c>
      <c r="F1218" s="211" t="s">
        <v>1</v>
      </c>
      <c r="G1218" s="189" t="s">
        <v>274</v>
      </c>
      <c r="H1218" s="171" t="s">
        <v>271</v>
      </c>
      <c r="I1218" s="155" t="s">
        <v>482</v>
      </c>
    </row>
    <row r="1219" spans="1:9" x14ac:dyDescent="0.25">
      <c r="A1219" s="169"/>
      <c r="B1219" s="160"/>
      <c r="C1219" s="173"/>
      <c r="D1219" s="73">
        <v>407</v>
      </c>
      <c r="E1219" s="214"/>
      <c r="F1219" s="212"/>
      <c r="G1219" s="190"/>
      <c r="H1219" s="172"/>
      <c r="I1219" s="156"/>
    </row>
    <row r="1220" spans="1:9" ht="15" customHeight="1" x14ac:dyDescent="0.25">
      <c r="A1220" s="182" t="s">
        <v>18</v>
      </c>
      <c r="B1220" s="231"/>
      <c r="C1220" s="233">
        <f>SUM(C1212:C1219)</f>
        <v>22.391999999999999</v>
      </c>
      <c r="D1220" s="35"/>
      <c r="E1220" s="118">
        <f>SUM(E1212,E1214)</f>
        <v>3465</v>
      </c>
      <c r="F1220" s="117" t="s">
        <v>7</v>
      </c>
      <c r="G1220" s="166" t="s">
        <v>271</v>
      </c>
      <c r="H1220" s="187"/>
      <c r="I1220" s="239"/>
    </row>
    <row r="1221" spans="1:9" x14ac:dyDescent="0.25">
      <c r="A1221" s="184"/>
      <c r="B1221" s="232"/>
      <c r="C1221" s="233"/>
      <c r="D1221" s="36"/>
      <c r="E1221" s="118">
        <f>SUM(E1213,E1215,E1216,E1218)</f>
        <v>2478</v>
      </c>
      <c r="F1221" s="117" t="s">
        <v>1</v>
      </c>
      <c r="G1221" s="167"/>
      <c r="H1221" s="188"/>
      <c r="I1221" s="241"/>
    </row>
    <row r="1222" spans="1:9" ht="25.5" customHeight="1" x14ac:dyDescent="0.25">
      <c r="A1222" s="228" t="s">
        <v>201</v>
      </c>
      <c r="B1222" s="229"/>
      <c r="C1222" s="229"/>
      <c r="D1222" s="229"/>
      <c r="E1222" s="229"/>
      <c r="F1222" s="229"/>
      <c r="G1222" s="229"/>
      <c r="H1222" s="229"/>
      <c r="I1222" s="230"/>
    </row>
    <row r="1223" spans="1:9" x14ac:dyDescent="0.25">
      <c r="A1223" s="169">
        <v>490</v>
      </c>
      <c r="B1223" s="160" t="s">
        <v>202</v>
      </c>
      <c r="C1223" s="173">
        <v>1.3759999999999999</v>
      </c>
      <c r="D1223" s="162">
        <v>269</v>
      </c>
      <c r="E1223" s="174">
        <v>269</v>
      </c>
      <c r="F1223" s="170" t="s">
        <v>23</v>
      </c>
      <c r="G1223" s="189" t="s">
        <v>274</v>
      </c>
      <c r="H1223" s="171" t="s">
        <v>271</v>
      </c>
      <c r="I1223" s="155" t="s">
        <v>469</v>
      </c>
    </row>
    <row r="1224" spans="1:9" x14ac:dyDescent="0.25">
      <c r="A1224" s="169"/>
      <c r="B1224" s="160"/>
      <c r="C1224" s="173"/>
      <c r="D1224" s="163"/>
      <c r="E1224" s="174"/>
      <c r="F1224" s="170"/>
      <c r="G1224" s="190"/>
      <c r="H1224" s="172"/>
      <c r="I1224" s="156"/>
    </row>
    <row r="1225" spans="1:9" x14ac:dyDescent="0.25">
      <c r="A1225" s="169">
        <v>491</v>
      </c>
      <c r="B1225" s="160" t="s">
        <v>0</v>
      </c>
      <c r="C1225" s="173">
        <v>11.565</v>
      </c>
      <c r="D1225" s="162">
        <v>2547</v>
      </c>
      <c r="E1225" s="127">
        <v>1234</v>
      </c>
      <c r="F1225" s="126" t="s">
        <v>23</v>
      </c>
      <c r="G1225" s="189" t="s">
        <v>274</v>
      </c>
      <c r="H1225" s="171" t="s">
        <v>271</v>
      </c>
      <c r="I1225" s="155" t="s">
        <v>470</v>
      </c>
    </row>
    <row r="1226" spans="1:9" x14ac:dyDescent="0.25">
      <c r="A1226" s="169"/>
      <c r="B1226" s="160"/>
      <c r="C1226" s="173"/>
      <c r="D1226" s="256"/>
      <c r="E1226" s="127">
        <v>573</v>
      </c>
      <c r="F1226" s="126" t="s">
        <v>7</v>
      </c>
      <c r="G1226" s="245"/>
      <c r="H1226" s="255"/>
      <c r="I1226" s="181"/>
    </row>
    <row r="1227" spans="1:9" x14ac:dyDescent="0.25">
      <c r="A1227" s="169"/>
      <c r="B1227" s="160"/>
      <c r="C1227" s="173"/>
      <c r="D1227" s="163"/>
      <c r="E1227" s="127">
        <v>740</v>
      </c>
      <c r="F1227" s="126" t="s">
        <v>1</v>
      </c>
      <c r="G1227" s="190"/>
      <c r="H1227" s="172"/>
      <c r="I1227" s="156"/>
    </row>
    <row r="1228" spans="1:9" x14ac:dyDescent="0.25">
      <c r="A1228" s="169">
        <v>492</v>
      </c>
      <c r="B1228" s="160" t="s">
        <v>203</v>
      </c>
      <c r="C1228" s="173">
        <v>2.6859999999999999</v>
      </c>
      <c r="D1228" s="162">
        <v>629</v>
      </c>
      <c r="E1228" s="127">
        <v>260</v>
      </c>
      <c r="F1228" s="126" t="s">
        <v>23</v>
      </c>
      <c r="G1228" s="189" t="s">
        <v>274</v>
      </c>
      <c r="H1228" s="171" t="s">
        <v>271</v>
      </c>
      <c r="I1228" s="155" t="s">
        <v>471</v>
      </c>
    </row>
    <row r="1229" spans="1:9" x14ac:dyDescent="0.25">
      <c r="A1229" s="169"/>
      <c r="B1229" s="160"/>
      <c r="C1229" s="173"/>
      <c r="D1229" s="163"/>
      <c r="E1229" s="127">
        <v>369</v>
      </c>
      <c r="F1229" s="126" t="s">
        <v>7</v>
      </c>
      <c r="G1229" s="190"/>
      <c r="H1229" s="172"/>
      <c r="I1229" s="156"/>
    </row>
    <row r="1230" spans="1:9" x14ac:dyDescent="0.25">
      <c r="A1230" s="169">
        <v>493</v>
      </c>
      <c r="B1230" s="160" t="s">
        <v>204</v>
      </c>
      <c r="C1230" s="173">
        <v>2.46</v>
      </c>
      <c r="D1230" s="162">
        <v>536</v>
      </c>
      <c r="E1230" s="213">
        <v>536</v>
      </c>
      <c r="F1230" s="211" t="s">
        <v>7</v>
      </c>
      <c r="G1230" s="189" t="s">
        <v>274</v>
      </c>
      <c r="H1230" s="171" t="s">
        <v>271</v>
      </c>
      <c r="I1230" s="155" t="s">
        <v>472</v>
      </c>
    </row>
    <row r="1231" spans="1:9" x14ac:dyDescent="0.25">
      <c r="A1231" s="169"/>
      <c r="B1231" s="160"/>
      <c r="C1231" s="173"/>
      <c r="D1231" s="163"/>
      <c r="E1231" s="214"/>
      <c r="F1231" s="212"/>
      <c r="G1231" s="190"/>
      <c r="H1231" s="172"/>
      <c r="I1231" s="156"/>
    </row>
    <row r="1232" spans="1:9" x14ac:dyDescent="0.25">
      <c r="A1232" s="169">
        <v>494</v>
      </c>
      <c r="B1232" s="160" t="s">
        <v>5</v>
      </c>
      <c r="C1232" s="173">
        <v>3.2989999999999999</v>
      </c>
      <c r="D1232" s="162">
        <v>827</v>
      </c>
      <c r="E1232" s="174">
        <v>827</v>
      </c>
      <c r="F1232" s="170" t="s">
        <v>7</v>
      </c>
      <c r="G1232" s="189" t="s">
        <v>274</v>
      </c>
      <c r="H1232" s="171" t="s">
        <v>271</v>
      </c>
      <c r="I1232" s="155" t="s">
        <v>473</v>
      </c>
    </row>
    <row r="1233" spans="1:9" x14ac:dyDescent="0.25">
      <c r="A1233" s="169"/>
      <c r="B1233" s="160"/>
      <c r="C1233" s="173"/>
      <c r="D1233" s="163"/>
      <c r="E1233" s="174"/>
      <c r="F1233" s="170"/>
      <c r="G1233" s="190"/>
      <c r="H1233" s="172"/>
      <c r="I1233" s="156"/>
    </row>
    <row r="1234" spans="1:9" ht="19.5" customHeight="1" x14ac:dyDescent="0.25">
      <c r="A1234" s="169">
        <v>495</v>
      </c>
      <c r="B1234" s="160" t="s">
        <v>4</v>
      </c>
      <c r="C1234" s="173">
        <v>2.42</v>
      </c>
      <c r="D1234" s="162">
        <v>648</v>
      </c>
      <c r="E1234" s="174">
        <v>648</v>
      </c>
      <c r="F1234" s="170" t="s">
        <v>1</v>
      </c>
      <c r="G1234" s="189" t="s">
        <v>274</v>
      </c>
      <c r="H1234" s="171" t="s">
        <v>271</v>
      </c>
      <c r="I1234" s="155" t="s">
        <v>474</v>
      </c>
    </row>
    <row r="1235" spans="1:9" ht="22.5" customHeight="1" x14ac:dyDescent="0.25">
      <c r="A1235" s="169"/>
      <c r="B1235" s="160"/>
      <c r="C1235" s="173"/>
      <c r="D1235" s="163"/>
      <c r="E1235" s="174"/>
      <c r="F1235" s="170"/>
      <c r="G1235" s="190"/>
      <c r="H1235" s="172"/>
      <c r="I1235" s="156"/>
    </row>
    <row r="1236" spans="1:9" s="8" customFormat="1" ht="20.25" customHeight="1" x14ac:dyDescent="0.25">
      <c r="A1236" s="169">
        <v>496</v>
      </c>
      <c r="B1236" s="160" t="s">
        <v>49</v>
      </c>
      <c r="C1236" s="173">
        <v>5.1360000000000001</v>
      </c>
      <c r="D1236" s="162">
        <v>1199</v>
      </c>
      <c r="E1236" s="110">
        <v>300</v>
      </c>
      <c r="F1236" s="111" t="s">
        <v>23</v>
      </c>
      <c r="G1236" s="189" t="s">
        <v>274</v>
      </c>
      <c r="H1236" s="171" t="s">
        <v>271</v>
      </c>
      <c r="I1236" s="155" t="s">
        <v>475</v>
      </c>
    </row>
    <row r="1237" spans="1:9" s="8" customFormat="1" x14ac:dyDescent="0.25">
      <c r="A1237" s="169"/>
      <c r="B1237" s="160"/>
      <c r="C1237" s="173"/>
      <c r="D1237" s="163"/>
      <c r="E1237" s="110">
        <v>899</v>
      </c>
      <c r="F1237" s="111" t="s">
        <v>1</v>
      </c>
      <c r="G1237" s="190"/>
      <c r="H1237" s="172"/>
      <c r="I1237" s="156"/>
    </row>
    <row r="1238" spans="1:9" ht="15" customHeight="1" x14ac:dyDescent="0.25">
      <c r="A1238" s="157">
        <v>497</v>
      </c>
      <c r="B1238" s="191" t="s">
        <v>205</v>
      </c>
      <c r="C1238" s="173">
        <v>2.4510000000000001</v>
      </c>
      <c r="D1238" s="162">
        <v>495</v>
      </c>
      <c r="E1238" s="213">
        <v>417</v>
      </c>
      <c r="F1238" s="211" t="s">
        <v>7</v>
      </c>
      <c r="G1238" s="157" t="s">
        <v>274</v>
      </c>
      <c r="H1238" s="171" t="s">
        <v>271</v>
      </c>
      <c r="I1238" s="155" t="s">
        <v>476</v>
      </c>
    </row>
    <row r="1239" spans="1:9" x14ac:dyDescent="0.25">
      <c r="A1239" s="158"/>
      <c r="B1239" s="348"/>
      <c r="C1239" s="173"/>
      <c r="D1239" s="256"/>
      <c r="E1239" s="214"/>
      <c r="F1239" s="212"/>
      <c r="G1239" s="158"/>
      <c r="H1239" s="255"/>
      <c r="I1239" s="181"/>
    </row>
    <row r="1240" spans="1:9" x14ac:dyDescent="0.25">
      <c r="A1240" s="158"/>
      <c r="B1240" s="348"/>
      <c r="C1240" s="173"/>
      <c r="D1240" s="256"/>
      <c r="E1240" s="213">
        <v>78</v>
      </c>
      <c r="F1240" s="211" t="s">
        <v>1</v>
      </c>
      <c r="G1240" s="158"/>
      <c r="H1240" s="255"/>
      <c r="I1240" s="181"/>
    </row>
    <row r="1241" spans="1:9" x14ac:dyDescent="0.25">
      <c r="A1241" s="159"/>
      <c r="B1241" s="192"/>
      <c r="C1241" s="173"/>
      <c r="D1241" s="163"/>
      <c r="E1241" s="214"/>
      <c r="F1241" s="212"/>
      <c r="G1241" s="159"/>
      <c r="H1241" s="172"/>
      <c r="I1241" s="156"/>
    </row>
    <row r="1242" spans="1:9" ht="42" customHeight="1" x14ac:dyDescent="0.25">
      <c r="A1242" s="169">
        <v>498</v>
      </c>
      <c r="B1242" s="191" t="s">
        <v>354</v>
      </c>
      <c r="C1242" s="173">
        <v>17.995000000000001</v>
      </c>
      <c r="D1242" s="162">
        <v>3514</v>
      </c>
      <c r="E1242" s="213">
        <v>3599</v>
      </c>
      <c r="F1242" s="170" t="s">
        <v>7</v>
      </c>
      <c r="G1242" s="189" t="s">
        <v>288</v>
      </c>
      <c r="H1242" s="80" t="s">
        <v>355</v>
      </c>
      <c r="I1242" s="155" t="s">
        <v>477</v>
      </c>
    </row>
    <row r="1243" spans="1:9" ht="30" customHeight="1" x14ac:dyDescent="0.25">
      <c r="A1243" s="169"/>
      <c r="B1243" s="192"/>
      <c r="C1243" s="173"/>
      <c r="D1243" s="163"/>
      <c r="E1243" s="214"/>
      <c r="F1243" s="170"/>
      <c r="G1243" s="190"/>
      <c r="H1243" s="80" t="s">
        <v>356</v>
      </c>
      <c r="I1243" s="156"/>
    </row>
    <row r="1244" spans="1:9" ht="44.25" customHeight="1" x14ac:dyDescent="0.25">
      <c r="A1244" s="150">
        <v>499</v>
      </c>
      <c r="B1244" s="44" t="s">
        <v>228</v>
      </c>
      <c r="C1244" s="56">
        <v>1.405</v>
      </c>
      <c r="D1244" s="72">
        <v>780</v>
      </c>
      <c r="E1244" s="114">
        <v>340</v>
      </c>
      <c r="F1244" s="111" t="s">
        <v>7</v>
      </c>
      <c r="G1244" s="45" t="s">
        <v>274</v>
      </c>
      <c r="H1244" s="80" t="s">
        <v>271</v>
      </c>
      <c r="I1244" s="30" t="s">
        <v>478</v>
      </c>
    </row>
    <row r="1245" spans="1:9" ht="44.25" customHeight="1" x14ac:dyDescent="0.25">
      <c r="A1245" s="150">
        <v>500</v>
      </c>
      <c r="B1245" s="44" t="s">
        <v>65</v>
      </c>
      <c r="C1245" s="56">
        <v>0.75800000000000001</v>
      </c>
      <c r="D1245" s="72"/>
      <c r="E1245" s="114">
        <v>250</v>
      </c>
      <c r="F1245" s="111" t="s">
        <v>7</v>
      </c>
      <c r="G1245" s="45" t="s">
        <v>274</v>
      </c>
      <c r="H1245" s="80" t="s">
        <v>271</v>
      </c>
      <c r="I1245" s="30" t="s">
        <v>479</v>
      </c>
    </row>
    <row r="1246" spans="1:9" ht="44.25" customHeight="1" x14ac:dyDescent="0.25">
      <c r="A1246" s="150">
        <v>501</v>
      </c>
      <c r="B1246" s="44" t="s">
        <v>953</v>
      </c>
      <c r="C1246" s="56">
        <v>2.1779999999999999</v>
      </c>
      <c r="D1246" s="72"/>
      <c r="E1246" s="114">
        <v>730</v>
      </c>
      <c r="F1246" s="111" t="s">
        <v>7</v>
      </c>
      <c r="G1246" s="45" t="s">
        <v>274</v>
      </c>
      <c r="H1246" s="80" t="s">
        <v>271</v>
      </c>
      <c r="I1246" s="30" t="s">
        <v>480</v>
      </c>
    </row>
    <row r="1247" spans="1:9" ht="44.25" customHeight="1" x14ac:dyDescent="0.25">
      <c r="A1247" s="150">
        <v>502</v>
      </c>
      <c r="B1247" s="44" t="s">
        <v>43</v>
      </c>
      <c r="C1247" s="56">
        <v>0.72899999999999998</v>
      </c>
      <c r="D1247" s="72"/>
      <c r="E1247" s="114">
        <v>280</v>
      </c>
      <c r="F1247" s="111" t="s">
        <v>7</v>
      </c>
      <c r="G1247" s="45" t="s">
        <v>274</v>
      </c>
      <c r="H1247" s="80" t="s">
        <v>271</v>
      </c>
      <c r="I1247" s="30" t="s">
        <v>481</v>
      </c>
    </row>
    <row r="1248" spans="1:9" ht="44.25" customHeight="1" x14ac:dyDescent="0.25">
      <c r="A1248" s="150">
        <v>503</v>
      </c>
      <c r="B1248" s="44" t="s">
        <v>954</v>
      </c>
      <c r="C1248" s="56">
        <v>0.57799999999999996</v>
      </c>
      <c r="D1248" s="72"/>
      <c r="E1248" s="114">
        <v>140</v>
      </c>
      <c r="F1248" s="111" t="s">
        <v>7</v>
      </c>
      <c r="G1248" s="45" t="s">
        <v>274</v>
      </c>
      <c r="H1248" s="80" t="s">
        <v>271</v>
      </c>
      <c r="I1248" s="30" t="s">
        <v>482</v>
      </c>
    </row>
    <row r="1249" spans="1:9" ht="44.25" customHeight="1" x14ac:dyDescent="0.25">
      <c r="A1249" s="150">
        <v>504</v>
      </c>
      <c r="B1249" s="44" t="s">
        <v>955</v>
      </c>
      <c r="C1249" s="63">
        <v>0.85</v>
      </c>
      <c r="D1249" s="72"/>
      <c r="E1249" s="114">
        <v>340</v>
      </c>
      <c r="F1249" s="111" t="s">
        <v>7</v>
      </c>
      <c r="G1249" s="45" t="s">
        <v>274</v>
      </c>
      <c r="H1249" s="80" t="s">
        <v>271</v>
      </c>
      <c r="I1249" s="30" t="s">
        <v>962</v>
      </c>
    </row>
    <row r="1250" spans="1:9" ht="44.25" customHeight="1" x14ac:dyDescent="0.25">
      <c r="A1250" s="150">
        <v>505</v>
      </c>
      <c r="B1250" s="44" t="s">
        <v>956</v>
      </c>
      <c r="C1250" s="63">
        <v>0.85399999999999998</v>
      </c>
      <c r="D1250" s="72"/>
      <c r="E1250" s="114">
        <v>250</v>
      </c>
      <c r="F1250" s="111" t="s">
        <v>7</v>
      </c>
      <c r="G1250" s="45" t="s">
        <v>274</v>
      </c>
      <c r="H1250" s="80" t="s">
        <v>271</v>
      </c>
      <c r="I1250" s="30" t="s">
        <v>963</v>
      </c>
    </row>
    <row r="1251" spans="1:9" ht="44.25" customHeight="1" x14ac:dyDescent="0.25">
      <c r="A1251" s="150">
        <v>506</v>
      </c>
      <c r="B1251" s="44" t="s">
        <v>367</v>
      </c>
      <c r="C1251" s="63">
        <v>4.41</v>
      </c>
      <c r="D1251" s="72">
        <v>780</v>
      </c>
      <c r="E1251" s="114">
        <v>780</v>
      </c>
      <c r="F1251" s="111" t="s">
        <v>7</v>
      </c>
      <c r="G1251" s="45" t="s">
        <v>274</v>
      </c>
      <c r="H1251" s="80" t="s">
        <v>271</v>
      </c>
      <c r="I1251" s="30" t="s">
        <v>964</v>
      </c>
    </row>
    <row r="1252" spans="1:9" s="15" customFormat="1" ht="44.25" customHeight="1" x14ac:dyDescent="0.25">
      <c r="A1252" s="150">
        <v>507</v>
      </c>
      <c r="B1252" s="44" t="s">
        <v>75</v>
      </c>
      <c r="C1252" s="63">
        <v>0.85</v>
      </c>
      <c r="D1252" s="72"/>
      <c r="E1252" s="114">
        <v>100</v>
      </c>
      <c r="F1252" s="111" t="s">
        <v>7</v>
      </c>
      <c r="G1252" s="45" t="s">
        <v>274</v>
      </c>
      <c r="H1252" s="80" t="s">
        <v>271</v>
      </c>
      <c r="I1252" s="30" t="s">
        <v>962</v>
      </c>
    </row>
    <row r="1253" spans="1:9" s="15" customFormat="1" ht="44.25" customHeight="1" x14ac:dyDescent="0.25">
      <c r="A1253" s="150">
        <v>508</v>
      </c>
      <c r="B1253" s="44" t="s">
        <v>390</v>
      </c>
      <c r="C1253" s="63">
        <v>0.85399999999999998</v>
      </c>
      <c r="D1253" s="72"/>
      <c r="E1253" s="114">
        <v>100</v>
      </c>
      <c r="F1253" s="111" t="s">
        <v>7</v>
      </c>
      <c r="G1253" s="45" t="s">
        <v>274</v>
      </c>
      <c r="H1253" s="80" t="s">
        <v>271</v>
      </c>
      <c r="I1253" s="30" t="s">
        <v>963</v>
      </c>
    </row>
    <row r="1254" spans="1:9" s="15" customFormat="1" ht="44.25" customHeight="1" x14ac:dyDescent="0.25">
      <c r="A1254" s="150">
        <v>509</v>
      </c>
      <c r="B1254" s="44" t="s">
        <v>37</v>
      </c>
      <c r="C1254" s="63">
        <v>4.41</v>
      </c>
      <c r="D1254" s="72">
        <v>780</v>
      </c>
      <c r="E1254" s="114">
        <v>100</v>
      </c>
      <c r="F1254" s="111" t="s">
        <v>7</v>
      </c>
      <c r="G1254" s="45" t="s">
        <v>274</v>
      </c>
      <c r="H1254" s="80" t="s">
        <v>271</v>
      </c>
      <c r="I1254" s="30" t="s">
        <v>964</v>
      </c>
    </row>
    <row r="1255" spans="1:9" ht="15" customHeight="1" x14ac:dyDescent="0.25">
      <c r="A1255" s="182" t="s">
        <v>18</v>
      </c>
      <c r="B1255" s="231"/>
      <c r="C1255" s="233">
        <f>SUM(C1223:C1254)</f>
        <v>67.26400000000001</v>
      </c>
      <c r="D1255" s="35"/>
      <c r="E1255" s="118">
        <f>SUM(E1223,E1225,E1228,E1236)</f>
        <v>2063</v>
      </c>
      <c r="F1255" s="117" t="s">
        <v>23</v>
      </c>
      <c r="G1255" s="166" t="s">
        <v>271</v>
      </c>
      <c r="H1255" s="401"/>
      <c r="I1255" s="155"/>
    </row>
    <row r="1256" spans="1:9" x14ac:dyDescent="0.25">
      <c r="A1256" s="257"/>
      <c r="B1256" s="258"/>
      <c r="C1256" s="233"/>
      <c r="D1256" s="36"/>
      <c r="E1256" s="132">
        <f>SUM(E1242:E1254,E1238,E1226,E1229,E1230,E1232)</f>
        <v>9731</v>
      </c>
      <c r="F1256" s="131" t="s">
        <v>7</v>
      </c>
      <c r="G1256" s="168"/>
      <c r="H1256" s="402"/>
      <c r="I1256" s="181"/>
    </row>
    <row r="1257" spans="1:9" x14ac:dyDescent="0.25">
      <c r="A1257" s="184"/>
      <c r="B1257" s="232"/>
      <c r="C1257" s="233"/>
      <c r="D1257" s="36"/>
      <c r="E1257" s="118">
        <f>SUM(E1227,E1234,E1237,E1240)</f>
        <v>2365</v>
      </c>
      <c r="F1257" s="117" t="s">
        <v>1</v>
      </c>
      <c r="G1257" s="167"/>
      <c r="H1257" s="403"/>
      <c r="I1257" s="156"/>
    </row>
    <row r="1258" spans="1:9" ht="32.25" customHeight="1" x14ac:dyDescent="0.25">
      <c r="A1258" s="215" t="s">
        <v>262</v>
      </c>
      <c r="B1258" s="216"/>
      <c r="C1258" s="227">
        <f>SUM(C1220,C1255)</f>
        <v>89.656000000000006</v>
      </c>
      <c r="D1258" s="39"/>
      <c r="E1258" s="119">
        <f>SUM(E1255)</f>
        <v>2063</v>
      </c>
      <c r="F1258" s="117" t="s">
        <v>23</v>
      </c>
      <c r="G1258" s="221">
        <f>SUM(E1258,E1259,E1260)</f>
        <v>20102</v>
      </c>
      <c r="H1258" s="292"/>
      <c r="I1258" s="239"/>
    </row>
    <row r="1259" spans="1:9" ht="15.75" x14ac:dyDescent="0.25">
      <c r="A1259" s="217"/>
      <c r="B1259" s="218"/>
      <c r="C1259" s="227"/>
      <c r="D1259" s="40"/>
      <c r="E1259" s="119">
        <f>SUM(E1256,E1220)</f>
        <v>13196</v>
      </c>
      <c r="F1259" s="117" t="s">
        <v>7</v>
      </c>
      <c r="G1259" s="223"/>
      <c r="H1259" s="293"/>
      <c r="I1259" s="240"/>
    </row>
    <row r="1260" spans="1:9" ht="15" customHeight="1" x14ac:dyDescent="0.25">
      <c r="A1260" s="219"/>
      <c r="B1260" s="220"/>
      <c r="C1260" s="227"/>
      <c r="D1260" s="62"/>
      <c r="E1260" s="119">
        <f>SUM(E1257,E1221)</f>
        <v>4843</v>
      </c>
      <c r="F1260" s="117" t="s">
        <v>1</v>
      </c>
      <c r="G1260" s="225"/>
      <c r="H1260" s="319"/>
      <c r="I1260" s="241"/>
    </row>
    <row r="1261" spans="1:9" ht="18.75" customHeight="1" x14ac:dyDescent="0.25">
      <c r="A1261" s="259" t="s">
        <v>264</v>
      </c>
      <c r="B1261" s="260"/>
      <c r="C1261" s="260"/>
      <c r="D1261" s="260"/>
      <c r="E1261" s="260"/>
      <c r="F1261" s="260"/>
      <c r="G1261" s="260"/>
      <c r="H1261" s="260"/>
      <c r="I1261" s="261"/>
    </row>
    <row r="1262" spans="1:9" s="7" customFormat="1" ht="18" customHeight="1" x14ac:dyDescent="0.25">
      <c r="A1262" s="272" t="s">
        <v>206</v>
      </c>
      <c r="B1262" s="273"/>
      <c r="C1262" s="273"/>
      <c r="D1262" s="273"/>
      <c r="E1262" s="273"/>
      <c r="F1262" s="273"/>
      <c r="G1262" s="273"/>
      <c r="H1262" s="273"/>
      <c r="I1262" s="274"/>
    </row>
    <row r="1263" spans="1:9" x14ac:dyDescent="0.25">
      <c r="A1263" s="169">
        <v>510</v>
      </c>
      <c r="B1263" s="160" t="s">
        <v>37</v>
      </c>
      <c r="C1263" s="175">
        <v>3.2709999999999999</v>
      </c>
      <c r="D1263" s="162">
        <v>698</v>
      </c>
      <c r="E1263" s="174">
        <v>698</v>
      </c>
      <c r="F1263" s="170" t="s">
        <v>23</v>
      </c>
      <c r="G1263" s="189" t="s">
        <v>274</v>
      </c>
      <c r="H1263" s="171" t="s">
        <v>271</v>
      </c>
      <c r="I1263" s="155" t="s">
        <v>450</v>
      </c>
    </row>
    <row r="1264" spans="1:9" x14ac:dyDescent="0.25">
      <c r="A1264" s="169"/>
      <c r="B1264" s="160"/>
      <c r="C1264" s="176"/>
      <c r="D1264" s="163"/>
      <c r="E1264" s="174"/>
      <c r="F1264" s="170"/>
      <c r="G1264" s="190"/>
      <c r="H1264" s="172"/>
      <c r="I1264" s="156"/>
    </row>
    <row r="1265" spans="1:9" s="8" customFormat="1" x14ac:dyDescent="0.25">
      <c r="A1265" s="169">
        <v>511</v>
      </c>
      <c r="B1265" s="160" t="s">
        <v>56</v>
      </c>
      <c r="C1265" s="175">
        <v>6.07</v>
      </c>
      <c r="D1265" s="73">
        <v>901</v>
      </c>
      <c r="E1265" s="110">
        <v>990</v>
      </c>
      <c r="F1265" s="111" t="s">
        <v>7</v>
      </c>
      <c r="G1265" s="189" t="s">
        <v>274</v>
      </c>
      <c r="H1265" s="171" t="s">
        <v>271</v>
      </c>
      <c r="I1265" s="155" t="s">
        <v>451</v>
      </c>
    </row>
    <row r="1266" spans="1:9" s="8" customFormat="1" ht="14.25" customHeight="1" x14ac:dyDescent="0.25">
      <c r="A1266" s="169"/>
      <c r="B1266" s="160"/>
      <c r="C1266" s="176"/>
      <c r="D1266" s="73">
        <v>450</v>
      </c>
      <c r="E1266" s="110">
        <v>361</v>
      </c>
      <c r="F1266" s="111" t="s">
        <v>23</v>
      </c>
      <c r="G1266" s="190"/>
      <c r="H1266" s="172"/>
      <c r="I1266" s="156"/>
    </row>
    <row r="1267" spans="1:9" x14ac:dyDescent="0.25">
      <c r="A1267" s="169">
        <v>512</v>
      </c>
      <c r="B1267" s="160" t="s">
        <v>24</v>
      </c>
      <c r="C1267" s="175">
        <v>6.7640000000000002</v>
      </c>
      <c r="D1267" s="162">
        <v>1556</v>
      </c>
      <c r="E1267" s="110">
        <v>926</v>
      </c>
      <c r="F1267" s="111" t="s">
        <v>7</v>
      </c>
      <c r="G1267" s="189" t="s">
        <v>274</v>
      </c>
      <c r="H1267" s="171" t="s">
        <v>271</v>
      </c>
      <c r="I1267" s="155" t="s">
        <v>452</v>
      </c>
    </row>
    <row r="1268" spans="1:9" x14ac:dyDescent="0.25">
      <c r="A1268" s="169"/>
      <c r="B1268" s="160"/>
      <c r="C1268" s="176"/>
      <c r="D1268" s="163"/>
      <c r="E1268" s="110">
        <v>630</v>
      </c>
      <c r="F1268" s="111" t="s">
        <v>23</v>
      </c>
      <c r="G1268" s="190"/>
      <c r="H1268" s="172"/>
      <c r="I1268" s="156"/>
    </row>
    <row r="1269" spans="1:9" ht="17.25" customHeight="1" x14ac:dyDescent="0.25">
      <c r="A1269" s="169">
        <v>513</v>
      </c>
      <c r="B1269" s="160" t="s">
        <v>115</v>
      </c>
      <c r="C1269" s="175">
        <v>2.1819999999999999</v>
      </c>
      <c r="D1269" s="162">
        <v>523</v>
      </c>
      <c r="E1269" s="127">
        <v>380</v>
      </c>
      <c r="F1269" s="126" t="s">
        <v>7</v>
      </c>
      <c r="G1269" s="189" t="s">
        <v>274</v>
      </c>
      <c r="H1269" s="171" t="s">
        <v>271</v>
      </c>
      <c r="I1269" s="155" t="s">
        <v>453</v>
      </c>
    </row>
    <row r="1270" spans="1:9" x14ac:dyDescent="0.25">
      <c r="A1270" s="169"/>
      <c r="B1270" s="160"/>
      <c r="C1270" s="176"/>
      <c r="D1270" s="163"/>
      <c r="E1270" s="127">
        <v>143</v>
      </c>
      <c r="F1270" s="126" t="s">
        <v>23</v>
      </c>
      <c r="G1270" s="190"/>
      <c r="H1270" s="172"/>
      <c r="I1270" s="156"/>
    </row>
    <row r="1271" spans="1:9" s="8" customFormat="1" x14ac:dyDescent="0.25">
      <c r="A1271" s="169">
        <v>514</v>
      </c>
      <c r="B1271" s="160" t="s">
        <v>71</v>
      </c>
      <c r="C1271" s="175">
        <v>3.2749999999999999</v>
      </c>
      <c r="D1271" s="73">
        <v>182</v>
      </c>
      <c r="E1271" s="110">
        <v>70</v>
      </c>
      <c r="F1271" s="111" t="s">
        <v>7</v>
      </c>
      <c r="G1271" s="189" t="s">
        <v>274</v>
      </c>
      <c r="H1271" s="171" t="s">
        <v>271</v>
      </c>
      <c r="I1271" s="155" t="s">
        <v>454</v>
      </c>
    </row>
    <row r="1272" spans="1:9" s="8" customFormat="1" x14ac:dyDescent="0.25">
      <c r="A1272" s="169"/>
      <c r="B1272" s="160"/>
      <c r="C1272" s="176"/>
      <c r="D1272" s="73">
        <v>185</v>
      </c>
      <c r="E1272" s="110">
        <v>382</v>
      </c>
      <c r="F1272" s="111" t="s">
        <v>23</v>
      </c>
      <c r="G1272" s="190"/>
      <c r="H1272" s="172"/>
      <c r="I1272" s="156"/>
    </row>
    <row r="1273" spans="1:9" x14ac:dyDescent="0.25">
      <c r="A1273" s="169">
        <v>515</v>
      </c>
      <c r="B1273" s="160" t="s">
        <v>9</v>
      </c>
      <c r="C1273" s="175">
        <v>2.2050000000000001</v>
      </c>
      <c r="D1273" s="162">
        <v>444</v>
      </c>
      <c r="E1273" s="127">
        <v>210</v>
      </c>
      <c r="F1273" s="128" t="s">
        <v>23</v>
      </c>
      <c r="G1273" s="189" t="s">
        <v>274</v>
      </c>
      <c r="H1273" s="171" t="s">
        <v>271</v>
      </c>
      <c r="I1273" s="155" t="s">
        <v>455</v>
      </c>
    </row>
    <row r="1274" spans="1:9" x14ac:dyDescent="0.25">
      <c r="A1274" s="169"/>
      <c r="B1274" s="160"/>
      <c r="C1274" s="176"/>
      <c r="D1274" s="163"/>
      <c r="E1274" s="127">
        <v>234</v>
      </c>
      <c r="F1274" s="128" t="s">
        <v>7</v>
      </c>
      <c r="G1274" s="190"/>
      <c r="H1274" s="172"/>
      <c r="I1274" s="156"/>
    </row>
    <row r="1275" spans="1:9" x14ac:dyDescent="0.25">
      <c r="A1275" s="169">
        <v>516</v>
      </c>
      <c r="B1275" s="160" t="s">
        <v>41</v>
      </c>
      <c r="C1275" s="175">
        <v>1.5580000000000001</v>
      </c>
      <c r="D1275" s="162">
        <v>357</v>
      </c>
      <c r="E1275" s="174">
        <v>357</v>
      </c>
      <c r="F1275" s="170" t="s">
        <v>7</v>
      </c>
      <c r="G1275" s="189" t="s">
        <v>274</v>
      </c>
      <c r="H1275" s="171" t="s">
        <v>271</v>
      </c>
      <c r="I1275" s="155" t="s">
        <v>456</v>
      </c>
    </row>
    <row r="1276" spans="1:9" x14ac:dyDescent="0.25">
      <c r="A1276" s="169"/>
      <c r="B1276" s="160"/>
      <c r="C1276" s="176"/>
      <c r="D1276" s="163"/>
      <c r="E1276" s="174"/>
      <c r="F1276" s="170"/>
      <c r="G1276" s="190"/>
      <c r="H1276" s="172"/>
      <c r="I1276" s="156"/>
    </row>
    <row r="1277" spans="1:9" x14ac:dyDescent="0.25">
      <c r="A1277" s="169">
        <v>517</v>
      </c>
      <c r="B1277" s="160" t="s">
        <v>20</v>
      </c>
      <c r="C1277" s="175">
        <v>1.532</v>
      </c>
      <c r="D1277" s="162">
        <v>363</v>
      </c>
      <c r="E1277" s="174">
        <v>363</v>
      </c>
      <c r="F1277" s="170" t="s">
        <v>7</v>
      </c>
      <c r="G1277" s="189" t="s">
        <v>274</v>
      </c>
      <c r="H1277" s="171" t="s">
        <v>271</v>
      </c>
      <c r="I1277" s="155" t="s">
        <v>457</v>
      </c>
    </row>
    <row r="1278" spans="1:9" x14ac:dyDescent="0.25">
      <c r="A1278" s="169"/>
      <c r="B1278" s="160"/>
      <c r="C1278" s="176"/>
      <c r="D1278" s="163"/>
      <c r="E1278" s="174"/>
      <c r="F1278" s="170"/>
      <c r="G1278" s="190"/>
      <c r="H1278" s="172"/>
      <c r="I1278" s="156"/>
    </row>
    <row r="1279" spans="1:9" x14ac:dyDescent="0.25">
      <c r="A1279" s="169">
        <v>518</v>
      </c>
      <c r="B1279" s="160" t="s">
        <v>391</v>
      </c>
      <c r="C1279" s="175">
        <v>1.532</v>
      </c>
      <c r="D1279" s="162">
        <v>363</v>
      </c>
      <c r="E1279" s="174">
        <v>150</v>
      </c>
      <c r="F1279" s="170" t="s">
        <v>7</v>
      </c>
      <c r="G1279" s="189" t="s">
        <v>274</v>
      </c>
      <c r="H1279" s="171" t="s">
        <v>271</v>
      </c>
      <c r="I1279" s="155"/>
    </row>
    <row r="1280" spans="1:9" x14ac:dyDescent="0.25">
      <c r="A1280" s="169"/>
      <c r="B1280" s="160"/>
      <c r="C1280" s="176"/>
      <c r="D1280" s="163"/>
      <c r="E1280" s="174"/>
      <c r="F1280" s="170"/>
      <c r="G1280" s="190"/>
      <c r="H1280" s="172"/>
      <c r="I1280" s="156"/>
    </row>
    <row r="1281" spans="1:9" x14ac:dyDescent="0.25">
      <c r="A1281" s="169">
        <v>519</v>
      </c>
      <c r="B1281" s="160" t="s">
        <v>2</v>
      </c>
      <c r="C1281" s="175">
        <v>1.532</v>
      </c>
      <c r="D1281" s="162">
        <v>363</v>
      </c>
      <c r="E1281" s="174">
        <v>150</v>
      </c>
      <c r="F1281" s="170" t="s">
        <v>7</v>
      </c>
      <c r="G1281" s="189" t="s">
        <v>274</v>
      </c>
      <c r="H1281" s="171" t="s">
        <v>271</v>
      </c>
      <c r="I1281" s="155"/>
    </row>
    <row r="1282" spans="1:9" x14ac:dyDescent="0.25">
      <c r="A1282" s="169"/>
      <c r="B1282" s="160"/>
      <c r="C1282" s="176"/>
      <c r="D1282" s="163"/>
      <c r="E1282" s="174"/>
      <c r="F1282" s="170"/>
      <c r="G1282" s="190"/>
      <c r="H1282" s="172"/>
      <c r="I1282" s="156"/>
    </row>
    <row r="1283" spans="1:9" x14ac:dyDescent="0.25">
      <c r="A1283" s="169">
        <v>520</v>
      </c>
      <c r="B1283" s="160" t="s">
        <v>988</v>
      </c>
      <c r="C1283" s="175">
        <v>0.6</v>
      </c>
      <c r="D1283" s="162">
        <v>363</v>
      </c>
      <c r="E1283" s="174">
        <v>120</v>
      </c>
      <c r="F1283" s="170" t="s">
        <v>7</v>
      </c>
      <c r="G1283" s="189" t="s">
        <v>274</v>
      </c>
      <c r="H1283" s="171" t="s">
        <v>271</v>
      </c>
      <c r="I1283" s="155"/>
    </row>
    <row r="1284" spans="1:9" x14ac:dyDescent="0.25">
      <c r="A1284" s="169"/>
      <c r="B1284" s="160"/>
      <c r="C1284" s="176"/>
      <c r="D1284" s="163"/>
      <c r="E1284" s="174"/>
      <c r="F1284" s="170"/>
      <c r="G1284" s="190"/>
      <c r="H1284" s="172"/>
      <c r="I1284" s="156"/>
    </row>
    <row r="1285" spans="1:9" x14ac:dyDescent="0.25">
      <c r="A1285" s="169">
        <v>521</v>
      </c>
      <c r="B1285" s="160" t="s">
        <v>83</v>
      </c>
      <c r="C1285" s="175">
        <v>0.4</v>
      </c>
      <c r="D1285" s="162">
        <v>363</v>
      </c>
      <c r="E1285" s="174">
        <v>120</v>
      </c>
      <c r="F1285" s="170" t="s">
        <v>7</v>
      </c>
      <c r="G1285" s="189" t="s">
        <v>274</v>
      </c>
      <c r="H1285" s="171" t="s">
        <v>271</v>
      </c>
      <c r="I1285" s="155"/>
    </row>
    <row r="1286" spans="1:9" x14ac:dyDescent="0.25">
      <c r="A1286" s="169"/>
      <c r="B1286" s="160"/>
      <c r="C1286" s="176"/>
      <c r="D1286" s="163"/>
      <c r="E1286" s="174"/>
      <c r="F1286" s="170"/>
      <c r="G1286" s="190"/>
      <c r="H1286" s="172"/>
      <c r="I1286" s="156"/>
    </row>
    <row r="1287" spans="1:9" x14ac:dyDescent="0.25">
      <c r="A1287" s="169">
        <v>522</v>
      </c>
      <c r="B1287" s="160" t="s">
        <v>373</v>
      </c>
      <c r="C1287" s="175">
        <v>1.5</v>
      </c>
      <c r="D1287" s="162">
        <v>363</v>
      </c>
      <c r="E1287" s="174">
        <v>500</v>
      </c>
      <c r="F1287" s="170" t="s">
        <v>7</v>
      </c>
      <c r="G1287" s="189" t="s">
        <v>274</v>
      </c>
      <c r="H1287" s="171" t="s">
        <v>271</v>
      </c>
      <c r="I1287" s="155" t="s">
        <v>457</v>
      </c>
    </row>
    <row r="1288" spans="1:9" x14ac:dyDescent="0.25">
      <c r="A1288" s="169"/>
      <c r="B1288" s="160"/>
      <c r="C1288" s="176"/>
      <c r="D1288" s="163"/>
      <c r="E1288" s="174"/>
      <c r="F1288" s="170"/>
      <c r="G1288" s="190"/>
      <c r="H1288" s="172"/>
      <c r="I1288" s="156"/>
    </row>
    <row r="1289" spans="1:9" x14ac:dyDescent="0.25">
      <c r="A1289" s="169">
        <v>523</v>
      </c>
      <c r="B1289" s="160" t="s">
        <v>62</v>
      </c>
      <c r="C1289" s="175">
        <v>1.08</v>
      </c>
      <c r="D1289" s="162">
        <v>363</v>
      </c>
      <c r="E1289" s="174">
        <v>360</v>
      </c>
      <c r="F1289" s="170" t="s">
        <v>7</v>
      </c>
      <c r="G1289" s="189" t="s">
        <v>274</v>
      </c>
      <c r="H1289" s="171" t="s">
        <v>271</v>
      </c>
      <c r="I1289" s="155"/>
    </row>
    <row r="1290" spans="1:9" x14ac:dyDescent="0.25">
      <c r="A1290" s="169"/>
      <c r="B1290" s="160"/>
      <c r="C1290" s="176"/>
      <c r="D1290" s="163"/>
      <c r="E1290" s="174"/>
      <c r="F1290" s="170"/>
      <c r="G1290" s="190"/>
      <c r="H1290" s="172"/>
      <c r="I1290" s="156"/>
    </row>
    <row r="1291" spans="1:9" x14ac:dyDescent="0.25">
      <c r="A1291" s="169">
        <v>524</v>
      </c>
      <c r="B1291" s="160" t="s">
        <v>66</v>
      </c>
      <c r="C1291" s="175">
        <v>2.2799999999999998</v>
      </c>
      <c r="D1291" s="162">
        <v>363</v>
      </c>
      <c r="E1291" s="174">
        <v>760</v>
      </c>
      <c r="F1291" s="170" t="s">
        <v>7</v>
      </c>
      <c r="G1291" s="189" t="s">
        <v>274</v>
      </c>
      <c r="H1291" s="171" t="s">
        <v>271</v>
      </c>
      <c r="I1291" s="155"/>
    </row>
    <row r="1292" spans="1:9" x14ac:dyDescent="0.25">
      <c r="A1292" s="169"/>
      <c r="B1292" s="160"/>
      <c r="C1292" s="176"/>
      <c r="D1292" s="163"/>
      <c r="E1292" s="174"/>
      <c r="F1292" s="170"/>
      <c r="G1292" s="190"/>
      <c r="H1292" s="172"/>
      <c r="I1292" s="156"/>
    </row>
    <row r="1293" spans="1:9" x14ac:dyDescent="0.25">
      <c r="A1293" s="169">
        <v>525</v>
      </c>
      <c r="B1293" s="160" t="s">
        <v>89</v>
      </c>
      <c r="C1293" s="175">
        <v>0.9</v>
      </c>
      <c r="D1293" s="162">
        <v>363</v>
      </c>
      <c r="E1293" s="174">
        <v>300</v>
      </c>
      <c r="F1293" s="170" t="s">
        <v>7</v>
      </c>
      <c r="G1293" s="189" t="s">
        <v>274</v>
      </c>
      <c r="H1293" s="171" t="s">
        <v>271</v>
      </c>
      <c r="I1293" s="155"/>
    </row>
    <row r="1294" spans="1:9" x14ac:dyDescent="0.25">
      <c r="A1294" s="169"/>
      <c r="B1294" s="160"/>
      <c r="C1294" s="176"/>
      <c r="D1294" s="163"/>
      <c r="E1294" s="174"/>
      <c r="F1294" s="170"/>
      <c r="G1294" s="190"/>
      <c r="H1294" s="172"/>
      <c r="I1294" s="156"/>
    </row>
    <row r="1295" spans="1:9" x14ac:dyDescent="0.25">
      <c r="A1295" s="169">
        <v>526</v>
      </c>
      <c r="B1295" s="160" t="s">
        <v>161</v>
      </c>
      <c r="C1295" s="175">
        <v>0.81</v>
      </c>
      <c r="D1295" s="162">
        <v>363</v>
      </c>
      <c r="E1295" s="174">
        <v>270</v>
      </c>
      <c r="F1295" s="170" t="s">
        <v>7</v>
      </c>
      <c r="G1295" s="189" t="s">
        <v>274</v>
      </c>
      <c r="H1295" s="171" t="s">
        <v>271</v>
      </c>
      <c r="I1295" s="155"/>
    </row>
    <row r="1296" spans="1:9" x14ac:dyDescent="0.25">
      <c r="A1296" s="169"/>
      <c r="B1296" s="160"/>
      <c r="C1296" s="176"/>
      <c r="D1296" s="163"/>
      <c r="E1296" s="174"/>
      <c r="F1296" s="170"/>
      <c r="G1296" s="190"/>
      <c r="H1296" s="172"/>
      <c r="I1296" s="156"/>
    </row>
    <row r="1297" spans="1:9" x14ac:dyDescent="0.25">
      <c r="A1297" s="169">
        <v>527</v>
      </c>
      <c r="B1297" s="160" t="s">
        <v>390</v>
      </c>
      <c r="C1297" s="175">
        <v>0.75</v>
      </c>
      <c r="D1297" s="162">
        <v>363</v>
      </c>
      <c r="E1297" s="174">
        <v>250</v>
      </c>
      <c r="F1297" s="170" t="s">
        <v>7</v>
      </c>
      <c r="G1297" s="189" t="s">
        <v>274</v>
      </c>
      <c r="H1297" s="171" t="s">
        <v>271</v>
      </c>
      <c r="I1297" s="155"/>
    </row>
    <row r="1298" spans="1:9" x14ac:dyDescent="0.25">
      <c r="A1298" s="169"/>
      <c r="B1298" s="160"/>
      <c r="C1298" s="176"/>
      <c r="D1298" s="163"/>
      <c r="E1298" s="174"/>
      <c r="F1298" s="170"/>
      <c r="G1298" s="190"/>
      <c r="H1298" s="172"/>
      <c r="I1298" s="156"/>
    </row>
    <row r="1299" spans="1:9" x14ac:dyDescent="0.25">
      <c r="A1299" s="169">
        <v>528</v>
      </c>
      <c r="B1299" s="160" t="s">
        <v>53</v>
      </c>
      <c r="C1299" s="175">
        <v>0.69</v>
      </c>
      <c r="D1299" s="162">
        <v>363</v>
      </c>
      <c r="E1299" s="174">
        <v>230</v>
      </c>
      <c r="F1299" s="170" t="s">
        <v>7</v>
      </c>
      <c r="G1299" s="189" t="s">
        <v>274</v>
      </c>
      <c r="H1299" s="171" t="s">
        <v>271</v>
      </c>
      <c r="I1299" s="155"/>
    </row>
    <row r="1300" spans="1:9" x14ac:dyDescent="0.25">
      <c r="A1300" s="169"/>
      <c r="B1300" s="160"/>
      <c r="C1300" s="176"/>
      <c r="D1300" s="163"/>
      <c r="E1300" s="174"/>
      <c r="F1300" s="170"/>
      <c r="G1300" s="190"/>
      <c r="H1300" s="172"/>
      <c r="I1300" s="156"/>
    </row>
    <row r="1301" spans="1:9" ht="25.5" customHeight="1" x14ac:dyDescent="0.25">
      <c r="A1301" s="364" t="s">
        <v>18</v>
      </c>
      <c r="B1301" s="365"/>
      <c r="C1301" s="368">
        <f>SUM(C1263:C1300)</f>
        <v>38.93099999999999</v>
      </c>
      <c r="D1301" s="49"/>
      <c r="E1301" s="118">
        <f>SUM(E1263,E1266,E1268,E1270,E1272,E1273)</f>
        <v>2424</v>
      </c>
      <c r="F1301" s="117" t="s">
        <v>23</v>
      </c>
      <c r="G1301" s="204" t="s">
        <v>271</v>
      </c>
      <c r="H1301" s="325"/>
      <c r="I1301" s="31"/>
    </row>
    <row r="1302" spans="1:9" ht="25.5" customHeight="1" x14ac:dyDescent="0.25">
      <c r="A1302" s="366"/>
      <c r="B1302" s="367"/>
      <c r="C1302" s="368"/>
      <c r="D1302" s="49"/>
      <c r="E1302" s="118">
        <f>SUM(E1274:E1299,E1271,E1269,E1267,E1265,)</f>
        <v>6530</v>
      </c>
      <c r="F1302" s="117" t="s">
        <v>7</v>
      </c>
      <c r="G1302" s="204" t="s">
        <v>271</v>
      </c>
      <c r="H1302" s="325"/>
      <c r="I1302" s="31"/>
    </row>
    <row r="1303" spans="1:9" s="7" customFormat="1" ht="15" customHeight="1" x14ac:dyDescent="0.25">
      <c r="A1303" s="228" t="s">
        <v>207</v>
      </c>
      <c r="B1303" s="229"/>
      <c r="C1303" s="229"/>
      <c r="D1303" s="229"/>
      <c r="E1303" s="229"/>
      <c r="F1303" s="229"/>
      <c r="G1303" s="229"/>
      <c r="H1303" s="229"/>
      <c r="I1303" s="230"/>
    </row>
    <row r="1304" spans="1:9" x14ac:dyDescent="0.25">
      <c r="A1304" s="169">
        <v>529</v>
      </c>
      <c r="B1304" s="275" t="s">
        <v>40</v>
      </c>
      <c r="C1304" s="173">
        <v>2.78</v>
      </c>
      <c r="D1304" s="399">
        <v>536</v>
      </c>
      <c r="E1304" s="174">
        <v>536</v>
      </c>
      <c r="F1304" s="160" t="s">
        <v>23</v>
      </c>
      <c r="G1304" s="164" t="s">
        <v>274</v>
      </c>
      <c r="H1304" s="202" t="s">
        <v>271</v>
      </c>
      <c r="I1304" s="155" t="s">
        <v>458</v>
      </c>
    </row>
    <row r="1305" spans="1:9" x14ac:dyDescent="0.25">
      <c r="A1305" s="169"/>
      <c r="B1305" s="275"/>
      <c r="C1305" s="173"/>
      <c r="D1305" s="400"/>
      <c r="E1305" s="174"/>
      <c r="F1305" s="160"/>
      <c r="G1305" s="165"/>
      <c r="H1305" s="203"/>
      <c r="I1305" s="156"/>
    </row>
    <row r="1306" spans="1:9" s="8" customFormat="1" x14ac:dyDescent="0.25">
      <c r="A1306" s="169">
        <v>530</v>
      </c>
      <c r="B1306" s="275" t="s">
        <v>6</v>
      </c>
      <c r="C1306" s="173">
        <v>14.712999999999999</v>
      </c>
      <c r="D1306" s="281">
        <v>3011</v>
      </c>
      <c r="E1306" s="110">
        <v>1250</v>
      </c>
      <c r="F1306" s="111" t="s">
        <v>23</v>
      </c>
      <c r="G1306" s="189" t="s">
        <v>274</v>
      </c>
      <c r="H1306" s="171" t="s">
        <v>271</v>
      </c>
      <c r="I1306" s="155" t="s">
        <v>459</v>
      </c>
    </row>
    <row r="1307" spans="1:9" s="8" customFormat="1" x14ac:dyDescent="0.25">
      <c r="A1307" s="169"/>
      <c r="B1307" s="275"/>
      <c r="C1307" s="173"/>
      <c r="D1307" s="282"/>
      <c r="E1307" s="110">
        <v>1761</v>
      </c>
      <c r="F1307" s="111" t="s">
        <v>7</v>
      </c>
      <c r="G1307" s="190"/>
      <c r="H1307" s="172"/>
      <c r="I1307" s="156"/>
    </row>
    <row r="1308" spans="1:9" x14ac:dyDescent="0.25">
      <c r="A1308" s="169">
        <v>531</v>
      </c>
      <c r="B1308" s="275" t="s">
        <v>56</v>
      </c>
      <c r="C1308" s="173">
        <v>3.56</v>
      </c>
      <c r="D1308" s="281">
        <v>795</v>
      </c>
      <c r="E1308" s="174">
        <v>795</v>
      </c>
      <c r="F1308" s="170" t="s">
        <v>7</v>
      </c>
      <c r="G1308" s="189" t="s">
        <v>274</v>
      </c>
      <c r="H1308" s="171" t="s">
        <v>271</v>
      </c>
      <c r="I1308" s="155" t="s">
        <v>460</v>
      </c>
    </row>
    <row r="1309" spans="1:9" x14ac:dyDescent="0.25">
      <c r="A1309" s="169"/>
      <c r="B1309" s="275"/>
      <c r="C1309" s="173"/>
      <c r="D1309" s="282"/>
      <c r="E1309" s="174"/>
      <c r="F1309" s="170"/>
      <c r="G1309" s="190"/>
      <c r="H1309" s="172"/>
      <c r="I1309" s="156"/>
    </row>
    <row r="1310" spans="1:9" x14ac:dyDescent="0.25">
      <c r="A1310" s="169">
        <v>532</v>
      </c>
      <c r="B1310" s="275" t="s">
        <v>25</v>
      </c>
      <c r="C1310" s="173">
        <v>1.46</v>
      </c>
      <c r="D1310" s="281">
        <v>383</v>
      </c>
      <c r="E1310" s="174">
        <v>383</v>
      </c>
      <c r="F1310" s="170" t="s">
        <v>7</v>
      </c>
      <c r="G1310" s="189" t="s">
        <v>274</v>
      </c>
      <c r="H1310" s="171" t="s">
        <v>271</v>
      </c>
      <c r="I1310" s="155" t="s">
        <v>461</v>
      </c>
    </row>
    <row r="1311" spans="1:9" x14ac:dyDescent="0.25">
      <c r="A1311" s="169"/>
      <c r="B1311" s="275"/>
      <c r="C1311" s="173"/>
      <c r="D1311" s="282"/>
      <c r="E1311" s="174"/>
      <c r="F1311" s="170"/>
      <c r="G1311" s="190"/>
      <c r="H1311" s="172"/>
      <c r="I1311" s="156"/>
    </row>
    <row r="1312" spans="1:9" x14ac:dyDescent="0.25">
      <c r="A1312" s="169">
        <v>533</v>
      </c>
      <c r="B1312" s="275" t="s">
        <v>31</v>
      </c>
      <c r="C1312" s="173">
        <v>2.1230000000000002</v>
      </c>
      <c r="D1312" s="281">
        <v>538</v>
      </c>
      <c r="E1312" s="174">
        <v>538</v>
      </c>
      <c r="F1312" s="170" t="s">
        <v>1</v>
      </c>
      <c r="G1312" s="189" t="s">
        <v>274</v>
      </c>
      <c r="H1312" s="171" t="s">
        <v>271</v>
      </c>
      <c r="I1312" s="155" t="s">
        <v>462</v>
      </c>
    </row>
    <row r="1313" spans="1:9" x14ac:dyDescent="0.25">
      <c r="A1313" s="169"/>
      <c r="B1313" s="275"/>
      <c r="C1313" s="173"/>
      <c r="D1313" s="282"/>
      <c r="E1313" s="174"/>
      <c r="F1313" s="170"/>
      <c r="G1313" s="190"/>
      <c r="H1313" s="172"/>
      <c r="I1313" s="156"/>
    </row>
    <row r="1314" spans="1:9" ht="15" customHeight="1" x14ac:dyDescent="0.25">
      <c r="A1314" s="169">
        <v>534</v>
      </c>
      <c r="B1314" s="275" t="s">
        <v>208</v>
      </c>
      <c r="C1314" s="173">
        <v>3.032</v>
      </c>
      <c r="D1314" s="281">
        <v>658</v>
      </c>
      <c r="E1314" s="174">
        <v>832</v>
      </c>
      <c r="F1314" s="170" t="s">
        <v>1</v>
      </c>
      <c r="G1314" s="189" t="s">
        <v>274</v>
      </c>
      <c r="H1314" s="171" t="s">
        <v>271</v>
      </c>
      <c r="I1314" s="155" t="s">
        <v>463</v>
      </c>
    </row>
    <row r="1315" spans="1:9" x14ac:dyDescent="0.25">
      <c r="A1315" s="169"/>
      <c r="B1315" s="275"/>
      <c r="C1315" s="173"/>
      <c r="D1315" s="282"/>
      <c r="E1315" s="174"/>
      <c r="F1315" s="170"/>
      <c r="G1315" s="190"/>
      <c r="H1315" s="172"/>
      <c r="I1315" s="156"/>
    </row>
    <row r="1316" spans="1:9" ht="15" customHeight="1" x14ac:dyDescent="0.25">
      <c r="A1316" s="169">
        <v>535</v>
      </c>
      <c r="B1316" s="275" t="s">
        <v>37</v>
      </c>
      <c r="C1316" s="173">
        <v>5.056</v>
      </c>
      <c r="D1316" s="281">
        <v>1264</v>
      </c>
      <c r="E1316" s="174">
        <v>1264</v>
      </c>
      <c r="F1316" s="170" t="s">
        <v>7</v>
      </c>
      <c r="G1316" s="189" t="s">
        <v>274</v>
      </c>
      <c r="H1316" s="171" t="s">
        <v>271</v>
      </c>
      <c r="I1316" s="155" t="s">
        <v>464</v>
      </c>
    </row>
    <row r="1317" spans="1:9" x14ac:dyDescent="0.25">
      <c r="A1317" s="169"/>
      <c r="B1317" s="275"/>
      <c r="C1317" s="173"/>
      <c r="D1317" s="282"/>
      <c r="E1317" s="174"/>
      <c r="F1317" s="170"/>
      <c r="G1317" s="190"/>
      <c r="H1317" s="172"/>
      <c r="I1317" s="156"/>
    </row>
    <row r="1318" spans="1:9" ht="15" customHeight="1" x14ac:dyDescent="0.25">
      <c r="A1318" s="169">
        <v>536</v>
      </c>
      <c r="B1318" s="275" t="s">
        <v>0</v>
      </c>
      <c r="C1318" s="173">
        <v>3.1120000000000001</v>
      </c>
      <c r="D1318" s="281">
        <v>608</v>
      </c>
      <c r="E1318" s="213">
        <v>889</v>
      </c>
      <c r="F1318" s="211" t="s">
        <v>1</v>
      </c>
      <c r="G1318" s="189" t="s">
        <v>274</v>
      </c>
      <c r="H1318" s="171" t="s">
        <v>271</v>
      </c>
      <c r="I1318" s="155" t="s">
        <v>465</v>
      </c>
    </row>
    <row r="1319" spans="1:9" x14ac:dyDescent="0.25">
      <c r="A1319" s="169"/>
      <c r="B1319" s="275"/>
      <c r="C1319" s="173"/>
      <c r="D1319" s="282"/>
      <c r="E1319" s="214"/>
      <c r="F1319" s="212"/>
      <c r="G1319" s="190"/>
      <c r="H1319" s="172"/>
      <c r="I1319" s="156"/>
    </row>
    <row r="1320" spans="1:9" ht="15" customHeight="1" x14ac:dyDescent="0.25">
      <c r="A1320" s="169">
        <v>537</v>
      </c>
      <c r="B1320" s="275" t="s">
        <v>29</v>
      </c>
      <c r="C1320" s="173">
        <v>3.5</v>
      </c>
      <c r="D1320" s="281">
        <v>424</v>
      </c>
      <c r="E1320" s="174">
        <v>1000</v>
      </c>
      <c r="F1320" s="170" t="s">
        <v>1</v>
      </c>
      <c r="G1320" s="189" t="s">
        <v>274</v>
      </c>
      <c r="H1320" s="171" t="s">
        <v>271</v>
      </c>
      <c r="I1320" s="155" t="s">
        <v>466</v>
      </c>
    </row>
    <row r="1321" spans="1:9" x14ac:dyDescent="0.25">
      <c r="A1321" s="169"/>
      <c r="B1321" s="275"/>
      <c r="C1321" s="173"/>
      <c r="D1321" s="282"/>
      <c r="E1321" s="174"/>
      <c r="F1321" s="170"/>
      <c r="G1321" s="190"/>
      <c r="H1321" s="172"/>
      <c r="I1321" s="156"/>
    </row>
    <row r="1322" spans="1:9" ht="15" customHeight="1" x14ac:dyDescent="0.25">
      <c r="A1322" s="169">
        <v>538</v>
      </c>
      <c r="B1322" s="275" t="s">
        <v>10</v>
      </c>
      <c r="C1322" s="173">
        <v>0.76</v>
      </c>
      <c r="D1322" s="281">
        <v>217</v>
      </c>
      <c r="E1322" s="174">
        <v>217</v>
      </c>
      <c r="F1322" s="170" t="s">
        <v>1</v>
      </c>
      <c r="G1322" s="189" t="s">
        <v>274</v>
      </c>
      <c r="H1322" s="171" t="s">
        <v>271</v>
      </c>
      <c r="I1322" s="155" t="s">
        <v>467</v>
      </c>
    </row>
    <row r="1323" spans="1:9" ht="24.75" customHeight="1" x14ac:dyDescent="0.25">
      <c r="A1323" s="169"/>
      <c r="B1323" s="275"/>
      <c r="C1323" s="173"/>
      <c r="D1323" s="282"/>
      <c r="E1323" s="174"/>
      <c r="F1323" s="170"/>
      <c r="G1323" s="190"/>
      <c r="H1323" s="172"/>
      <c r="I1323" s="156"/>
    </row>
    <row r="1324" spans="1:9" ht="15" customHeight="1" x14ac:dyDescent="0.25">
      <c r="A1324" s="169">
        <v>539</v>
      </c>
      <c r="B1324" s="275" t="s">
        <v>129</v>
      </c>
      <c r="C1324" s="173">
        <v>1.5</v>
      </c>
      <c r="D1324" s="281">
        <v>217</v>
      </c>
      <c r="E1324" s="174">
        <v>200</v>
      </c>
      <c r="F1324" s="170" t="s">
        <v>7</v>
      </c>
      <c r="G1324" s="189" t="s">
        <v>274</v>
      </c>
      <c r="H1324" s="171" t="s">
        <v>271</v>
      </c>
      <c r="I1324" s="155"/>
    </row>
    <row r="1325" spans="1:9" ht="24.75" customHeight="1" x14ac:dyDescent="0.25">
      <c r="A1325" s="169"/>
      <c r="B1325" s="275"/>
      <c r="C1325" s="173"/>
      <c r="D1325" s="282"/>
      <c r="E1325" s="174"/>
      <c r="F1325" s="170"/>
      <c r="G1325" s="190"/>
      <c r="H1325" s="172"/>
      <c r="I1325" s="156"/>
    </row>
    <row r="1326" spans="1:9" ht="15" customHeight="1" x14ac:dyDescent="0.25">
      <c r="A1326" s="169">
        <v>540</v>
      </c>
      <c r="B1326" s="275" t="s">
        <v>42</v>
      </c>
      <c r="C1326" s="173">
        <v>0.9</v>
      </c>
      <c r="D1326" s="281">
        <v>217</v>
      </c>
      <c r="E1326" s="174">
        <v>200</v>
      </c>
      <c r="F1326" s="170" t="s">
        <v>7</v>
      </c>
      <c r="G1326" s="189" t="s">
        <v>274</v>
      </c>
      <c r="H1326" s="171" t="s">
        <v>271</v>
      </c>
      <c r="I1326" s="155"/>
    </row>
    <row r="1327" spans="1:9" ht="24.75" customHeight="1" x14ac:dyDescent="0.25">
      <c r="A1327" s="169"/>
      <c r="B1327" s="275"/>
      <c r="C1327" s="173"/>
      <c r="D1327" s="282"/>
      <c r="E1327" s="174"/>
      <c r="F1327" s="170"/>
      <c r="G1327" s="190"/>
      <c r="H1327" s="172"/>
      <c r="I1327" s="156"/>
    </row>
    <row r="1328" spans="1:9" ht="15" customHeight="1" x14ac:dyDescent="0.25">
      <c r="A1328" s="169">
        <v>541</v>
      </c>
      <c r="B1328" s="275" t="s">
        <v>67</v>
      </c>
      <c r="C1328" s="173">
        <v>0.9</v>
      </c>
      <c r="D1328" s="281">
        <v>217</v>
      </c>
      <c r="E1328" s="174">
        <v>150</v>
      </c>
      <c r="F1328" s="170" t="s">
        <v>7</v>
      </c>
      <c r="G1328" s="189" t="s">
        <v>274</v>
      </c>
      <c r="H1328" s="171" t="s">
        <v>271</v>
      </c>
      <c r="I1328" s="155"/>
    </row>
    <row r="1329" spans="1:9" ht="24.75" customHeight="1" x14ac:dyDescent="0.25">
      <c r="A1329" s="169"/>
      <c r="B1329" s="275"/>
      <c r="C1329" s="173"/>
      <c r="D1329" s="282"/>
      <c r="E1329" s="174"/>
      <c r="F1329" s="170"/>
      <c r="G1329" s="190"/>
      <c r="H1329" s="172"/>
      <c r="I1329" s="156"/>
    </row>
    <row r="1330" spans="1:9" ht="15" customHeight="1" x14ac:dyDescent="0.25">
      <c r="A1330" s="169">
        <v>542</v>
      </c>
      <c r="B1330" s="275" t="s">
        <v>1025</v>
      </c>
      <c r="C1330" s="173">
        <v>0.9</v>
      </c>
      <c r="D1330" s="281">
        <v>217</v>
      </c>
      <c r="E1330" s="174">
        <v>150</v>
      </c>
      <c r="F1330" s="170" t="s">
        <v>7</v>
      </c>
      <c r="G1330" s="189" t="s">
        <v>274</v>
      </c>
      <c r="H1330" s="171" t="s">
        <v>271</v>
      </c>
      <c r="I1330" s="155"/>
    </row>
    <row r="1331" spans="1:9" ht="24.75" customHeight="1" x14ac:dyDescent="0.25">
      <c r="A1331" s="169"/>
      <c r="B1331" s="275"/>
      <c r="C1331" s="173"/>
      <c r="D1331" s="282"/>
      <c r="E1331" s="174"/>
      <c r="F1331" s="170"/>
      <c r="G1331" s="190"/>
      <c r="H1331" s="172"/>
      <c r="I1331" s="156"/>
    </row>
    <row r="1332" spans="1:9" ht="15" customHeight="1" x14ac:dyDescent="0.25">
      <c r="A1332" s="169">
        <v>543</v>
      </c>
      <c r="B1332" s="275" t="s">
        <v>373</v>
      </c>
      <c r="C1332" s="173">
        <v>0.9</v>
      </c>
      <c r="D1332" s="281">
        <v>217</v>
      </c>
      <c r="E1332" s="174">
        <v>100</v>
      </c>
      <c r="F1332" s="170" t="s">
        <v>7</v>
      </c>
      <c r="G1332" s="189" t="s">
        <v>274</v>
      </c>
      <c r="H1332" s="171" t="s">
        <v>271</v>
      </c>
      <c r="I1332" s="155"/>
    </row>
    <row r="1333" spans="1:9" ht="24.75" customHeight="1" x14ac:dyDescent="0.25">
      <c r="A1333" s="169"/>
      <c r="B1333" s="275"/>
      <c r="C1333" s="173"/>
      <c r="D1333" s="282"/>
      <c r="E1333" s="174"/>
      <c r="F1333" s="170"/>
      <c r="G1333" s="190"/>
      <c r="H1333" s="172"/>
      <c r="I1333" s="156"/>
    </row>
    <row r="1334" spans="1:9" ht="15" customHeight="1" x14ac:dyDescent="0.25">
      <c r="A1334" s="169">
        <v>544</v>
      </c>
      <c r="B1334" s="275" t="s">
        <v>372</v>
      </c>
      <c r="C1334" s="173">
        <v>0.9</v>
      </c>
      <c r="D1334" s="281">
        <v>217</v>
      </c>
      <c r="E1334" s="174">
        <v>200</v>
      </c>
      <c r="F1334" s="170" t="s">
        <v>7</v>
      </c>
      <c r="G1334" s="189" t="s">
        <v>274</v>
      </c>
      <c r="H1334" s="171" t="s">
        <v>271</v>
      </c>
      <c r="I1334" s="155"/>
    </row>
    <row r="1335" spans="1:9" ht="24.75" customHeight="1" x14ac:dyDescent="0.25">
      <c r="A1335" s="169"/>
      <c r="B1335" s="275"/>
      <c r="C1335" s="173"/>
      <c r="D1335" s="282"/>
      <c r="E1335" s="174"/>
      <c r="F1335" s="170"/>
      <c r="G1335" s="190"/>
      <c r="H1335" s="172"/>
      <c r="I1335" s="156"/>
    </row>
    <row r="1336" spans="1:9" ht="15" customHeight="1" x14ac:dyDescent="0.25">
      <c r="A1336" s="169">
        <v>545</v>
      </c>
      <c r="B1336" s="275" t="s">
        <v>378</v>
      </c>
      <c r="C1336" s="173">
        <v>0.9</v>
      </c>
      <c r="D1336" s="281">
        <v>217</v>
      </c>
      <c r="E1336" s="174">
        <v>150</v>
      </c>
      <c r="F1336" s="170" t="s">
        <v>7</v>
      </c>
      <c r="G1336" s="189" t="s">
        <v>274</v>
      </c>
      <c r="H1336" s="171" t="s">
        <v>271</v>
      </c>
      <c r="I1336" s="155"/>
    </row>
    <row r="1337" spans="1:9" ht="24.75" customHeight="1" x14ac:dyDescent="0.25">
      <c r="A1337" s="169"/>
      <c r="B1337" s="275"/>
      <c r="C1337" s="173"/>
      <c r="D1337" s="282"/>
      <c r="E1337" s="174"/>
      <c r="F1337" s="170"/>
      <c r="G1337" s="190"/>
      <c r="H1337" s="172"/>
      <c r="I1337" s="156"/>
    </row>
    <row r="1338" spans="1:9" ht="15" customHeight="1" x14ac:dyDescent="0.25">
      <c r="A1338" s="169">
        <v>546</v>
      </c>
      <c r="B1338" s="275" t="s">
        <v>71</v>
      </c>
      <c r="C1338" s="173">
        <v>0.9</v>
      </c>
      <c r="D1338" s="281">
        <v>217</v>
      </c>
      <c r="E1338" s="174">
        <v>150</v>
      </c>
      <c r="F1338" s="170" t="s">
        <v>7</v>
      </c>
      <c r="G1338" s="189" t="s">
        <v>274</v>
      </c>
      <c r="H1338" s="171" t="s">
        <v>271</v>
      </c>
      <c r="I1338" s="155"/>
    </row>
    <row r="1339" spans="1:9" ht="18" customHeight="1" x14ac:dyDescent="0.25">
      <c r="A1339" s="169"/>
      <c r="B1339" s="275"/>
      <c r="C1339" s="173"/>
      <c r="D1339" s="282"/>
      <c r="E1339" s="174"/>
      <c r="F1339" s="170"/>
      <c r="G1339" s="190"/>
      <c r="H1339" s="172"/>
      <c r="I1339" s="156"/>
    </row>
    <row r="1340" spans="1:9" ht="15" customHeight="1" x14ac:dyDescent="0.25">
      <c r="A1340" s="169">
        <v>547</v>
      </c>
      <c r="B1340" s="275" t="s">
        <v>131</v>
      </c>
      <c r="C1340" s="173">
        <v>0.9</v>
      </c>
      <c r="D1340" s="281">
        <v>217</v>
      </c>
      <c r="E1340" s="174">
        <v>150</v>
      </c>
      <c r="F1340" s="170" t="s">
        <v>7</v>
      </c>
      <c r="G1340" s="189" t="s">
        <v>274</v>
      </c>
      <c r="H1340" s="171" t="s">
        <v>271</v>
      </c>
      <c r="I1340" s="155"/>
    </row>
    <row r="1341" spans="1:9" ht="24.75" customHeight="1" x14ac:dyDescent="0.25">
      <c r="A1341" s="169"/>
      <c r="B1341" s="275"/>
      <c r="C1341" s="173"/>
      <c r="D1341" s="282"/>
      <c r="E1341" s="174"/>
      <c r="F1341" s="170"/>
      <c r="G1341" s="190"/>
      <c r="H1341" s="172"/>
      <c r="I1341" s="156"/>
    </row>
    <row r="1342" spans="1:9" ht="15" customHeight="1" x14ac:dyDescent="0.25">
      <c r="A1342" s="169">
        <v>548</v>
      </c>
      <c r="B1342" s="275" t="s">
        <v>1026</v>
      </c>
      <c r="C1342" s="173">
        <v>0.9</v>
      </c>
      <c r="D1342" s="281">
        <v>217</v>
      </c>
      <c r="E1342" s="174">
        <v>150</v>
      </c>
      <c r="F1342" s="170" t="s">
        <v>7</v>
      </c>
      <c r="G1342" s="189" t="s">
        <v>274</v>
      </c>
      <c r="H1342" s="171" t="s">
        <v>271</v>
      </c>
      <c r="I1342" s="155"/>
    </row>
    <row r="1343" spans="1:9" ht="24.75" customHeight="1" x14ac:dyDescent="0.25">
      <c r="A1343" s="169"/>
      <c r="B1343" s="275"/>
      <c r="C1343" s="173"/>
      <c r="D1343" s="282"/>
      <c r="E1343" s="174"/>
      <c r="F1343" s="170"/>
      <c r="G1343" s="190"/>
      <c r="H1343" s="172"/>
      <c r="I1343" s="156"/>
    </row>
    <row r="1344" spans="1:9" ht="15" customHeight="1" x14ac:dyDescent="0.25">
      <c r="A1344" s="169">
        <v>549</v>
      </c>
      <c r="B1344" s="275" t="s">
        <v>191</v>
      </c>
      <c r="C1344" s="173">
        <v>0.9</v>
      </c>
      <c r="D1344" s="281">
        <v>217</v>
      </c>
      <c r="E1344" s="174">
        <v>120</v>
      </c>
      <c r="F1344" s="170" t="s">
        <v>7</v>
      </c>
      <c r="G1344" s="189" t="s">
        <v>274</v>
      </c>
      <c r="H1344" s="171" t="s">
        <v>271</v>
      </c>
      <c r="I1344" s="155"/>
    </row>
    <row r="1345" spans="1:9" ht="24.75" customHeight="1" x14ac:dyDescent="0.25">
      <c r="A1345" s="169"/>
      <c r="B1345" s="275"/>
      <c r="C1345" s="173"/>
      <c r="D1345" s="282"/>
      <c r="E1345" s="174"/>
      <c r="F1345" s="170"/>
      <c r="G1345" s="190"/>
      <c r="H1345" s="172"/>
      <c r="I1345" s="156"/>
    </row>
    <row r="1346" spans="1:9" ht="15" customHeight="1" x14ac:dyDescent="0.25">
      <c r="A1346" s="169">
        <v>550</v>
      </c>
      <c r="B1346" s="275" t="s">
        <v>49</v>
      </c>
      <c r="C1346" s="173">
        <v>1.5</v>
      </c>
      <c r="D1346" s="281">
        <v>217</v>
      </c>
      <c r="E1346" s="174">
        <v>200</v>
      </c>
      <c r="F1346" s="170" t="s">
        <v>7</v>
      </c>
      <c r="G1346" s="189" t="s">
        <v>274</v>
      </c>
      <c r="H1346" s="171" t="s">
        <v>271</v>
      </c>
      <c r="I1346" s="155"/>
    </row>
    <row r="1347" spans="1:9" ht="24.75" customHeight="1" x14ac:dyDescent="0.25">
      <c r="A1347" s="169"/>
      <c r="B1347" s="275"/>
      <c r="C1347" s="173"/>
      <c r="D1347" s="282"/>
      <c r="E1347" s="174"/>
      <c r="F1347" s="170"/>
      <c r="G1347" s="190"/>
      <c r="H1347" s="172"/>
      <c r="I1347" s="156"/>
    </row>
    <row r="1348" spans="1:9" ht="15" customHeight="1" x14ac:dyDescent="0.25">
      <c r="A1348" s="169">
        <v>551</v>
      </c>
      <c r="B1348" s="275" t="s">
        <v>967</v>
      </c>
      <c r="C1348" s="173">
        <v>1.0209999999999999</v>
      </c>
      <c r="D1348" s="281">
        <v>217</v>
      </c>
      <c r="E1348" s="174">
        <v>500</v>
      </c>
      <c r="F1348" s="170" t="s">
        <v>7</v>
      </c>
      <c r="G1348" s="189" t="s">
        <v>274</v>
      </c>
      <c r="H1348" s="171" t="s">
        <v>271</v>
      </c>
      <c r="I1348" s="155" t="s">
        <v>971</v>
      </c>
    </row>
    <row r="1349" spans="1:9" ht="24.75" customHeight="1" x14ac:dyDescent="0.25">
      <c r="A1349" s="169"/>
      <c r="B1349" s="275"/>
      <c r="C1349" s="173"/>
      <c r="D1349" s="282"/>
      <c r="E1349" s="174"/>
      <c r="F1349" s="170"/>
      <c r="G1349" s="190"/>
      <c r="H1349" s="172"/>
      <c r="I1349" s="156"/>
    </row>
    <row r="1350" spans="1:9" ht="15" customHeight="1" x14ac:dyDescent="0.25">
      <c r="A1350" s="169">
        <v>552</v>
      </c>
      <c r="B1350" s="275" t="s">
        <v>209</v>
      </c>
      <c r="C1350" s="173">
        <v>31.48</v>
      </c>
      <c r="D1350" s="281">
        <v>5190</v>
      </c>
      <c r="E1350" s="174">
        <v>5190</v>
      </c>
      <c r="F1350" s="170" t="s">
        <v>7</v>
      </c>
      <c r="G1350" s="189" t="s">
        <v>288</v>
      </c>
      <c r="H1350" s="69" t="s">
        <v>357</v>
      </c>
      <c r="I1350" s="155" t="s">
        <v>468</v>
      </c>
    </row>
    <row r="1351" spans="1:9" ht="15" customHeight="1" x14ac:dyDescent="0.25">
      <c r="A1351" s="169"/>
      <c r="B1351" s="275"/>
      <c r="C1351" s="173"/>
      <c r="D1351" s="441"/>
      <c r="E1351" s="174"/>
      <c r="F1351" s="170"/>
      <c r="G1351" s="245"/>
      <c r="H1351" s="69" t="s">
        <v>358</v>
      </c>
      <c r="I1351" s="181"/>
    </row>
    <row r="1352" spans="1:9" ht="30" customHeight="1" x14ac:dyDescent="0.25">
      <c r="A1352" s="169"/>
      <c r="B1352" s="275"/>
      <c r="C1352" s="173"/>
      <c r="D1352" s="282"/>
      <c r="E1352" s="174"/>
      <c r="F1352" s="170"/>
      <c r="G1352" s="190"/>
      <c r="H1352" s="69" t="s">
        <v>359</v>
      </c>
      <c r="I1352" s="156"/>
    </row>
    <row r="1353" spans="1:9" ht="15" customHeight="1" x14ac:dyDescent="0.25">
      <c r="A1353" s="182" t="s">
        <v>18</v>
      </c>
      <c r="B1353" s="231"/>
      <c r="C1353" s="233">
        <f>SUM(C1304:C1352)</f>
        <v>84.59699999999998</v>
      </c>
      <c r="D1353" s="35"/>
      <c r="E1353" s="118">
        <f>SUM(E1304,E1306)</f>
        <v>1786</v>
      </c>
      <c r="F1353" s="117" t="s">
        <v>23</v>
      </c>
      <c r="G1353" s="166" t="s">
        <v>271</v>
      </c>
      <c r="H1353" s="401"/>
      <c r="I1353" s="31"/>
    </row>
    <row r="1354" spans="1:9" x14ac:dyDescent="0.25">
      <c r="A1354" s="257"/>
      <c r="B1354" s="258"/>
      <c r="C1354" s="233"/>
      <c r="D1354" s="36"/>
      <c r="E1354" s="132">
        <f>SUM(E1324:E1350,E1316,E1310,E1308,E1307)</f>
        <v>11813</v>
      </c>
      <c r="F1354" s="131" t="s">
        <v>7</v>
      </c>
      <c r="G1354" s="168"/>
      <c r="H1354" s="402"/>
      <c r="I1354" s="31"/>
    </row>
    <row r="1355" spans="1:9" x14ac:dyDescent="0.25">
      <c r="A1355" s="184"/>
      <c r="B1355" s="232"/>
      <c r="C1355" s="233"/>
      <c r="D1355" s="36"/>
      <c r="E1355" s="118">
        <f>SUM(E1322,E1320,E1318,E1314,E1312)</f>
        <v>3476</v>
      </c>
      <c r="F1355" s="117" t="s">
        <v>1</v>
      </c>
      <c r="G1355" s="167"/>
      <c r="H1355" s="403"/>
      <c r="I1355" s="31"/>
    </row>
    <row r="1356" spans="1:9" ht="31.5" customHeight="1" x14ac:dyDescent="0.25">
      <c r="A1356" s="215" t="s">
        <v>263</v>
      </c>
      <c r="B1356" s="216"/>
      <c r="C1356" s="227">
        <f>SUM(C1301,C1353)</f>
        <v>123.52799999999996</v>
      </c>
      <c r="D1356" s="39"/>
      <c r="E1356" s="119">
        <f>SUM(E1353,E1301)</f>
        <v>4210</v>
      </c>
      <c r="F1356" s="117" t="s">
        <v>23</v>
      </c>
      <c r="G1356" s="221">
        <f>SUM(E1356,E1357,E1358)</f>
        <v>26029</v>
      </c>
      <c r="H1356" s="292"/>
      <c r="I1356" s="31"/>
    </row>
    <row r="1357" spans="1:9" ht="30.75" customHeight="1" x14ac:dyDescent="0.25">
      <c r="A1357" s="217"/>
      <c r="B1357" s="218"/>
      <c r="C1357" s="227"/>
      <c r="D1357" s="40"/>
      <c r="E1357" s="119">
        <f>SUM(E1354,E1302)</f>
        <v>18343</v>
      </c>
      <c r="F1357" s="117" t="s">
        <v>7</v>
      </c>
      <c r="G1357" s="223"/>
      <c r="H1357" s="293"/>
      <c r="I1357" s="31"/>
    </row>
    <row r="1358" spans="1:9" ht="15" customHeight="1" x14ac:dyDescent="0.25">
      <c r="A1358" s="219"/>
      <c r="B1358" s="220"/>
      <c r="C1358" s="227"/>
      <c r="D1358" s="62"/>
      <c r="E1358" s="119">
        <f>SUM(E1355)</f>
        <v>3476</v>
      </c>
      <c r="F1358" s="117" t="s">
        <v>1</v>
      </c>
      <c r="G1358" s="225"/>
      <c r="H1358" s="319"/>
      <c r="I1358" s="31"/>
    </row>
    <row r="1359" spans="1:9" ht="18.75" customHeight="1" x14ac:dyDescent="0.25">
      <c r="A1359" s="259" t="s">
        <v>266</v>
      </c>
      <c r="B1359" s="260"/>
      <c r="C1359" s="260"/>
      <c r="D1359" s="260"/>
      <c r="E1359" s="260"/>
      <c r="F1359" s="260"/>
      <c r="G1359" s="260"/>
      <c r="H1359" s="260"/>
      <c r="I1359" s="261"/>
    </row>
    <row r="1360" spans="1:9" ht="18.75" customHeight="1" x14ac:dyDescent="0.25">
      <c r="A1360" s="272" t="s">
        <v>210</v>
      </c>
      <c r="B1360" s="273"/>
      <c r="C1360" s="273"/>
      <c r="D1360" s="273"/>
      <c r="E1360" s="273"/>
      <c r="F1360" s="273"/>
      <c r="G1360" s="273"/>
      <c r="H1360" s="273"/>
      <c r="I1360" s="274"/>
    </row>
    <row r="1361" spans="1:9" x14ac:dyDescent="0.25">
      <c r="A1361" s="169">
        <v>553</v>
      </c>
      <c r="B1361" s="169" t="s">
        <v>24</v>
      </c>
      <c r="C1361" s="173">
        <v>2.73</v>
      </c>
      <c r="D1361" s="265">
        <v>580</v>
      </c>
      <c r="E1361" s="174">
        <v>580</v>
      </c>
      <c r="F1361" s="169" t="s">
        <v>23</v>
      </c>
      <c r="G1361" s="189" t="s">
        <v>274</v>
      </c>
      <c r="H1361" s="237" t="s">
        <v>271</v>
      </c>
      <c r="I1361" s="155" t="s">
        <v>428</v>
      </c>
    </row>
    <row r="1362" spans="1:9" ht="29.25" customHeight="1" x14ac:dyDescent="0.25">
      <c r="A1362" s="169"/>
      <c r="B1362" s="169"/>
      <c r="C1362" s="173"/>
      <c r="D1362" s="266"/>
      <c r="E1362" s="174"/>
      <c r="F1362" s="169"/>
      <c r="G1362" s="190"/>
      <c r="H1362" s="238"/>
      <c r="I1362" s="156"/>
    </row>
    <row r="1363" spans="1:9" ht="15" customHeight="1" x14ac:dyDescent="0.25">
      <c r="A1363" s="169">
        <v>554</v>
      </c>
      <c r="B1363" s="169" t="s">
        <v>211</v>
      </c>
      <c r="C1363" s="173">
        <v>0.72499999999999998</v>
      </c>
      <c r="D1363" s="265">
        <v>200</v>
      </c>
      <c r="E1363" s="174">
        <v>200</v>
      </c>
      <c r="F1363" s="169" t="s">
        <v>7</v>
      </c>
      <c r="G1363" s="189" t="s">
        <v>274</v>
      </c>
      <c r="H1363" s="237" t="s">
        <v>271</v>
      </c>
      <c r="I1363" s="155" t="s">
        <v>429</v>
      </c>
    </row>
    <row r="1364" spans="1:9" ht="14.25" customHeight="1" x14ac:dyDescent="0.25">
      <c r="A1364" s="169"/>
      <c r="B1364" s="169"/>
      <c r="C1364" s="173"/>
      <c r="D1364" s="266"/>
      <c r="E1364" s="174"/>
      <c r="F1364" s="169"/>
      <c r="G1364" s="190"/>
      <c r="H1364" s="238"/>
      <c r="I1364" s="156"/>
    </row>
    <row r="1365" spans="1:9" ht="15" customHeight="1" x14ac:dyDescent="0.25">
      <c r="A1365" s="169">
        <v>555</v>
      </c>
      <c r="B1365" s="169" t="s">
        <v>0</v>
      </c>
      <c r="C1365" s="173">
        <v>2.3109999999999999</v>
      </c>
      <c r="D1365" s="265">
        <v>410</v>
      </c>
      <c r="E1365" s="174">
        <v>623</v>
      </c>
      <c r="F1365" s="169" t="s">
        <v>23</v>
      </c>
      <c r="G1365" s="189" t="s">
        <v>274</v>
      </c>
      <c r="H1365" s="237" t="s">
        <v>271</v>
      </c>
      <c r="I1365" s="155" t="s">
        <v>430</v>
      </c>
    </row>
    <row r="1366" spans="1:9" x14ac:dyDescent="0.25">
      <c r="A1366" s="169"/>
      <c r="B1366" s="169"/>
      <c r="C1366" s="173"/>
      <c r="D1366" s="266"/>
      <c r="E1366" s="174"/>
      <c r="F1366" s="169"/>
      <c r="G1366" s="190"/>
      <c r="H1366" s="238"/>
      <c r="I1366" s="156"/>
    </row>
    <row r="1367" spans="1:9" ht="19.5" customHeight="1" x14ac:dyDescent="0.25">
      <c r="A1367" s="169">
        <v>556</v>
      </c>
      <c r="B1367" s="169" t="s">
        <v>111</v>
      </c>
      <c r="C1367" s="173">
        <v>3.004</v>
      </c>
      <c r="D1367" s="265">
        <v>500</v>
      </c>
      <c r="E1367" s="110">
        <v>130</v>
      </c>
      <c r="F1367" s="115" t="s">
        <v>23</v>
      </c>
      <c r="G1367" s="189" t="s">
        <v>274</v>
      </c>
      <c r="H1367" s="237" t="s">
        <v>271</v>
      </c>
      <c r="I1367" s="155" t="s">
        <v>431</v>
      </c>
    </row>
    <row r="1368" spans="1:9" x14ac:dyDescent="0.25">
      <c r="A1368" s="169"/>
      <c r="B1368" s="169"/>
      <c r="C1368" s="173"/>
      <c r="D1368" s="266"/>
      <c r="E1368" s="110">
        <v>813</v>
      </c>
      <c r="F1368" s="115" t="s">
        <v>7</v>
      </c>
      <c r="G1368" s="190"/>
      <c r="H1368" s="238"/>
      <c r="I1368" s="156"/>
    </row>
    <row r="1369" spans="1:9" ht="15" customHeight="1" x14ac:dyDescent="0.25">
      <c r="A1369" s="169">
        <v>557</v>
      </c>
      <c r="B1369" s="169" t="s">
        <v>212</v>
      </c>
      <c r="C1369" s="173">
        <v>0.246</v>
      </c>
      <c r="D1369" s="265">
        <v>585</v>
      </c>
      <c r="E1369" s="174">
        <v>82</v>
      </c>
      <c r="F1369" s="169" t="s">
        <v>7</v>
      </c>
      <c r="G1369" s="189" t="s">
        <v>274</v>
      </c>
      <c r="H1369" s="237" t="s">
        <v>271</v>
      </c>
      <c r="I1369" s="155" t="s">
        <v>432</v>
      </c>
    </row>
    <row r="1370" spans="1:9" x14ac:dyDescent="0.25">
      <c r="A1370" s="169"/>
      <c r="B1370" s="169"/>
      <c r="C1370" s="173"/>
      <c r="D1370" s="266"/>
      <c r="E1370" s="174"/>
      <c r="F1370" s="169"/>
      <c r="G1370" s="190"/>
      <c r="H1370" s="238"/>
      <c r="I1370" s="156"/>
    </row>
    <row r="1371" spans="1:9" ht="15" customHeight="1" x14ac:dyDescent="0.25">
      <c r="A1371" s="169">
        <v>558</v>
      </c>
      <c r="B1371" s="169" t="s">
        <v>213</v>
      </c>
      <c r="C1371" s="173">
        <v>2.79</v>
      </c>
      <c r="D1371" s="265">
        <v>20</v>
      </c>
      <c r="E1371" s="174">
        <v>665</v>
      </c>
      <c r="F1371" s="169" t="s">
        <v>7</v>
      </c>
      <c r="G1371" s="189" t="s">
        <v>274</v>
      </c>
      <c r="H1371" s="237" t="s">
        <v>271</v>
      </c>
      <c r="I1371" s="155" t="s">
        <v>433</v>
      </c>
    </row>
    <row r="1372" spans="1:9" x14ac:dyDescent="0.25">
      <c r="A1372" s="169"/>
      <c r="B1372" s="169"/>
      <c r="C1372" s="173"/>
      <c r="D1372" s="266"/>
      <c r="E1372" s="174"/>
      <c r="F1372" s="169"/>
      <c r="G1372" s="190"/>
      <c r="H1372" s="238"/>
      <c r="I1372" s="156"/>
    </row>
    <row r="1373" spans="1:9" ht="15" customHeight="1" x14ac:dyDescent="0.25">
      <c r="A1373" s="169">
        <v>559</v>
      </c>
      <c r="B1373" s="169" t="s">
        <v>214</v>
      </c>
      <c r="C1373" s="173">
        <v>1.123</v>
      </c>
      <c r="D1373" s="265">
        <v>320</v>
      </c>
      <c r="E1373" s="174">
        <v>331</v>
      </c>
      <c r="F1373" s="169" t="s">
        <v>23</v>
      </c>
      <c r="G1373" s="189" t="s">
        <v>274</v>
      </c>
      <c r="H1373" s="237" t="s">
        <v>271</v>
      </c>
      <c r="I1373" s="155" t="s">
        <v>434</v>
      </c>
    </row>
    <row r="1374" spans="1:9" x14ac:dyDescent="0.25">
      <c r="A1374" s="169"/>
      <c r="B1374" s="169"/>
      <c r="C1374" s="173"/>
      <c r="D1374" s="266"/>
      <c r="E1374" s="174"/>
      <c r="F1374" s="169"/>
      <c r="G1374" s="190"/>
      <c r="H1374" s="238"/>
      <c r="I1374" s="156"/>
    </row>
    <row r="1375" spans="1:9" ht="13.5" customHeight="1" x14ac:dyDescent="0.25">
      <c r="A1375" s="169">
        <v>560</v>
      </c>
      <c r="B1375" s="169" t="s">
        <v>215</v>
      </c>
      <c r="C1375" s="173">
        <v>0.499</v>
      </c>
      <c r="D1375" s="265">
        <v>112</v>
      </c>
      <c r="E1375" s="174">
        <v>123</v>
      </c>
      <c r="F1375" s="169" t="s">
        <v>7</v>
      </c>
      <c r="G1375" s="189" t="s">
        <v>274</v>
      </c>
      <c r="H1375" s="237" t="s">
        <v>271</v>
      </c>
      <c r="I1375" s="155" t="s">
        <v>435</v>
      </c>
    </row>
    <row r="1376" spans="1:9" x14ac:dyDescent="0.25">
      <c r="A1376" s="169"/>
      <c r="B1376" s="169"/>
      <c r="C1376" s="173"/>
      <c r="D1376" s="266"/>
      <c r="E1376" s="174"/>
      <c r="F1376" s="169"/>
      <c r="G1376" s="190"/>
      <c r="H1376" s="238"/>
      <c r="I1376" s="156"/>
    </row>
    <row r="1377" spans="1:9" ht="15" customHeight="1" x14ac:dyDescent="0.25">
      <c r="A1377" s="169">
        <v>561</v>
      </c>
      <c r="B1377" s="169" t="s">
        <v>216</v>
      </c>
      <c r="C1377" s="173">
        <v>0.13500000000000001</v>
      </c>
      <c r="D1377" s="265">
        <v>45</v>
      </c>
      <c r="E1377" s="174">
        <v>45</v>
      </c>
      <c r="F1377" s="169" t="s">
        <v>7</v>
      </c>
      <c r="G1377" s="189" t="s">
        <v>274</v>
      </c>
      <c r="H1377" s="237" t="s">
        <v>271</v>
      </c>
      <c r="I1377" s="155" t="s">
        <v>436</v>
      </c>
    </row>
    <row r="1378" spans="1:9" x14ac:dyDescent="0.25">
      <c r="A1378" s="169"/>
      <c r="B1378" s="169"/>
      <c r="C1378" s="173"/>
      <c r="D1378" s="266"/>
      <c r="E1378" s="174"/>
      <c r="F1378" s="169"/>
      <c r="G1378" s="190"/>
      <c r="H1378" s="238"/>
      <c r="I1378" s="156"/>
    </row>
    <row r="1379" spans="1:9" ht="15" customHeight="1" x14ac:dyDescent="0.25">
      <c r="A1379" s="169">
        <v>562</v>
      </c>
      <c r="B1379" s="157" t="s">
        <v>364</v>
      </c>
      <c r="C1379" s="173">
        <v>42.018000000000001</v>
      </c>
      <c r="D1379" s="265">
        <v>6038</v>
      </c>
      <c r="E1379" s="213">
        <v>6385</v>
      </c>
      <c r="F1379" s="169" t="s">
        <v>23</v>
      </c>
      <c r="G1379" s="189" t="s">
        <v>288</v>
      </c>
      <c r="H1379" s="67" t="s">
        <v>360</v>
      </c>
      <c r="I1379" s="155" t="s">
        <v>437</v>
      </c>
    </row>
    <row r="1380" spans="1:9" ht="33" customHeight="1" x14ac:dyDescent="0.25">
      <c r="A1380" s="169"/>
      <c r="B1380" s="159"/>
      <c r="C1380" s="173"/>
      <c r="D1380" s="266"/>
      <c r="E1380" s="214"/>
      <c r="F1380" s="169"/>
      <c r="G1380" s="190"/>
      <c r="H1380" s="67" t="s">
        <v>361</v>
      </c>
      <c r="I1380" s="156"/>
    </row>
    <row r="1381" spans="1:9" ht="15" customHeight="1" x14ac:dyDescent="0.25">
      <c r="A1381" s="169">
        <v>563</v>
      </c>
      <c r="B1381" s="191" t="s">
        <v>983</v>
      </c>
      <c r="C1381" s="173">
        <v>1.2</v>
      </c>
      <c r="D1381" s="162">
        <v>6038</v>
      </c>
      <c r="E1381" s="213">
        <v>400</v>
      </c>
      <c r="F1381" s="170" t="s">
        <v>1</v>
      </c>
      <c r="G1381" s="189" t="s">
        <v>288</v>
      </c>
      <c r="H1381" s="252"/>
      <c r="I1381" s="155"/>
    </row>
    <row r="1382" spans="1:9" ht="33" customHeight="1" x14ac:dyDescent="0.25">
      <c r="A1382" s="169"/>
      <c r="B1382" s="192"/>
      <c r="C1382" s="173"/>
      <c r="D1382" s="163"/>
      <c r="E1382" s="214"/>
      <c r="F1382" s="170"/>
      <c r="G1382" s="190"/>
      <c r="H1382" s="254"/>
      <c r="I1382" s="156"/>
    </row>
    <row r="1383" spans="1:9" ht="15.75" customHeight="1" x14ac:dyDescent="0.25">
      <c r="A1383" s="182" t="s">
        <v>18</v>
      </c>
      <c r="B1383" s="231"/>
      <c r="C1383" s="233">
        <f>SUM(C1361:C1382)</f>
        <v>56.781000000000006</v>
      </c>
      <c r="D1383" s="35"/>
      <c r="E1383" s="118">
        <f>SUM(E1361,E1365,E1367,E1373,E1379)</f>
        <v>8049</v>
      </c>
      <c r="F1383" s="117" t="s">
        <v>23</v>
      </c>
      <c r="G1383" s="166" t="s">
        <v>271</v>
      </c>
      <c r="H1383" s="401"/>
      <c r="I1383" s="239"/>
    </row>
    <row r="1384" spans="1:9" x14ac:dyDescent="0.25">
      <c r="A1384" s="257"/>
      <c r="B1384" s="258"/>
      <c r="C1384" s="233"/>
      <c r="D1384" s="36"/>
      <c r="E1384" s="136">
        <f>SUM(E1381)</f>
        <v>400</v>
      </c>
      <c r="F1384" s="135" t="s">
        <v>1</v>
      </c>
      <c r="G1384" s="168"/>
      <c r="H1384" s="402"/>
      <c r="I1384" s="240"/>
    </row>
    <row r="1385" spans="1:9" x14ac:dyDescent="0.25">
      <c r="A1385" s="184"/>
      <c r="B1385" s="232"/>
      <c r="C1385" s="233"/>
      <c r="D1385" s="36"/>
      <c r="E1385" s="118">
        <f>SUM(E1363,E1368,E1369,E1371,E1375,E1377)</f>
        <v>1928</v>
      </c>
      <c r="F1385" s="117" t="s">
        <v>7</v>
      </c>
      <c r="G1385" s="167"/>
      <c r="H1385" s="403"/>
      <c r="I1385" s="241"/>
    </row>
    <row r="1386" spans="1:9" ht="15" customHeight="1" x14ac:dyDescent="0.25">
      <c r="A1386" s="272" t="s">
        <v>217</v>
      </c>
      <c r="B1386" s="273"/>
      <c r="C1386" s="273"/>
      <c r="D1386" s="273"/>
      <c r="E1386" s="273"/>
      <c r="F1386" s="273"/>
      <c r="G1386" s="273"/>
      <c r="H1386" s="273"/>
      <c r="I1386" s="274"/>
    </row>
    <row r="1387" spans="1:9" x14ac:dyDescent="0.25">
      <c r="A1387" s="169">
        <v>564</v>
      </c>
      <c r="B1387" s="169" t="s">
        <v>218</v>
      </c>
      <c r="C1387" s="173">
        <v>8.1300000000000008</v>
      </c>
      <c r="D1387" s="265">
        <v>1736</v>
      </c>
      <c r="E1387" s="174">
        <v>1780</v>
      </c>
      <c r="F1387" s="169" t="s">
        <v>7</v>
      </c>
      <c r="G1387" s="189" t="s">
        <v>288</v>
      </c>
      <c r="H1387" s="67" t="s">
        <v>362</v>
      </c>
      <c r="I1387" s="155" t="s">
        <v>438</v>
      </c>
    </row>
    <row r="1388" spans="1:9" ht="29.25" customHeight="1" x14ac:dyDescent="0.25">
      <c r="A1388" s="169"/>
      <c r="B1388" s="169"/>
      <c r="C1388" s="173"/>
      <c r="D1388" s="266"/>
      <c r="E1388" s="174"/>
      <c r="F1388" s="169"/>
      <c r="G1388" s="190"/>
      <c r="H1388" s="67" t="s">
        <v>363</v>
      </c>
      <c r="I1388" s="156"/>
    </row>
    <row r="1389" spans="1:9" ht="21.75" customHeight="1" x14ac:dyDescent="0.25">
      <c r="A1389" s="169">
        <v>565</v>
      </c>
      <c r="B1389" s="169" t="s">
        <v>29</v>
      </c>
      <c r="C1389" s="173">
        <v>1.2849999999999999</v>
      </c>
      <c r="D1389" s="265">
        <v>462</v>
      </c>
      <c r="E1389" s="133">
        <v>120</v>
      </c>
      <c r="F1389" s="134" t="s">
        <v>7</v>
      </c>
      <c r="G1389" s="189" t="s">
        <v>274</v>
      </c>
      <c r="H1389" s="237" t="s">
        <v>271</v>
      </c>
      <c r="I1389" s="155" t="s">
        <v>439</v>
      </c>
    </row>
    <row r="1390" spans="1:9" ht="24.75" customHeight="1" x14ac:dyDescent="0.25">
      <c r="A1390" s="169"/>
      <c r="B1390" s="169"/>
      <c r="C1390" s="173"/>
      <c r="D1390" s="266"/>
      <c r="E1390" s="133">
        <v>370</v>
      </c>
      <c r="F1390" s="134" t="s">
        <v>1</v>
      </c>
      <c r="G1390" s="190"/>
      <c r="H1390" s="238"/>
      <c r="I1390" s="156"/>
    </row>
    <row r="1391" spans="1:9" x14ac:dyDescent="0.25">
      <c r="A1391" s="169">
        <v>566</v>
      </c>
      <c r="B1391" s="169" t="s">
        <v>30</v>
      </c>
      <c r="C1391" s="173">
        <v>1.56</v>
      </c>
      <c r="D1391" s="265">
        <v>510</v>
      </c>
      <c r="E1391" s="174">
        <v>520</v>
      </c>
      <c r="F1391" s="169" t="s">
        <v>1</v>
      </c>
      <c r="G1391" s="189" t="s">
        <v>274</v>
      </c>
      <c r="H1391" s="237" t="s">
        <v>271</v>
      </c>
      <c r="I1391" s="155" t="s">
        <v>440</v>
      </c>
    </row>
    <row r="1392" spans="1:9" ht="19.5" customHeight="1" x14ac:dyDescent="0.25">
      <c r="A1392" s="169"/>
      <c r="B1392" s="169"/>
      <c r="C1392" s="173"/>
      <c r="D1392" s="266"/>
      <c r="E1392" s="174"/>
      <c r="F1392" s="169"/>
      <c r="G1392" s="190"/>
      <c r="H1392" s="238"/>
      <c r="I1392" s="156"/>
    </row>
    <row r="1393" spans="1:9" x14ac:dyDescent="0.25">
      <c r="A1393" s="169">
        <v>567</v>
      </c>
      <c r="B1393" s="169" t="s">
        <v>40</v>
      </c>
      <c r="C1393" s="173">
        <v>2.7930000000000001</v>
      </c>
      <c r="D1393" s="265">
        <v>467</v>
      </c>
      <c r="E1393" s="174">
        <v>931</v>
      </c>
      <c r="F1393" s="169" t="s">
        <v>1</v>
      </c>
      <c r="G1393" s="189" t="s">
        <v>274</v>
      </c>
      <c r="H1393" s="237" t="s">
        <v>271</v>
      </c>
      <c r="I1393" s="155" t="s">
        <v>441</v>
      </c>
    </row>
    <row r="1394" spans="1:9" ht="19.5" customHeight="1" x14ac:dyDescent="0.25">
      <c r="A1394" s="169"/>
      <c r="B1394" s="169"/>
      <c r="C1394" s="173"/>
      <c r="D1394" s="266"/>
      <c r="E1394" s="174"/>
      <c r="F1394" s="169"/>
      <c r="G1394" s="190"/>
      <c r="H1394" s="238"/>
      <c r="I1394" s="156"/>
    </row>
    <row r="1395" spans="1:9" ht="44.25" customHeight="1" x14ac:dyDescent="0.25">
      <c r="A1395" s="169">
        <v>568</v>
      </c>
      <c r="B1395" s="169" t="s">
        <v>219</v>
      </c>
      <c r="C1395" s="173">
        <v>0.186</v>
      </c>
      <c r="D1395" s="265">
        <v>36</v>
      </c>
      <c r="E1395" s="174">
        <v>62</v>
      </c>
      <c r="F1395" s="169" t="s">
        <v>1</v>
      </c>
      <c r="G1395" s="189" t="s">
        <v>274</v>
      </c>
      <c r="H1395" s="237" t="s">
        <v>271</v>
      </c>
      <c r="I1395" s="155" t="s">
        <v>442</v>
      </c>
    </row>
    <row r="1396" spans="1:9" x14ac:dyDescent="0.25">
      <c r="A1396" s="169"/>
      <c r="B1396" s="169"/>
      <c r="C1396" s="173"/>
      <c r="D1396" s="266"/>
      <c r="E1396" s="174"/>
      <c r="F1396" s="169"/>
      <c r="G1396" s="190"/>
      <c r="H1396" s="238"/>
      <c r="I1396" s="156"/>
    </row>
    <row r="1397" spans="1:9" ht="27.75" customHeight="1" x14ac:dyDescent="0.25">
      <c r="A1397" s="169">
        <v>569</v>
      </c>
      <c r="B1397" s="169" t="s">
        <v>220</v>
      </c>
      <c r="C1397" s="173">
        <v>0.38400000000000001</v>
      </c>
      <c r="D1397" s="265">
        <v>128</v>
      </c>
      <c r="E1397" s="174">
        <v>128</v>
      </c>
      <c r="F1397" s="169" t="s">
        <v>1</v>
      </c>
      <c r="G1397" s="189" t="s">
        <v>274</v>
      </c>
      <c r="H1397" s="237" t="s">
        <v>271</v>
      </c>
      <c r="I1397" s="155" t="s">
        <v>443</v>
      </c>
    </row>
    <row r="1398" spans="1:9" x14ac:dyDescent="0.25">
      <c r="A1398" s="169"/>
      <c r="B1398" s="169"/>
      <c r="C1398" s="173"/>
      <c r="D1398" s="266"/>
      <c r="E1398" s="174"/>
      <c r="F1398" s="169"/>
      <c r="G1398" s="190"/>
      <c r="H1398" s="238"/>
      <c r="I1398" s="156"/>
    </row>
    <row r="1399" spans="1:9" ht="15" customHeight="1" x14ac:dyDescent="0.25">
      <c r="A1399" s="169">
        <v>570</v>
      </c>
      <c r="B1399" s="169" t="s">
        <v>221</v>
      </c>
      <c r="C1399" s="175">
        <v>0.97</v>
      </c>
      <c r="D1399" s="265">
        <v>128</v>
      </c>
      <c r="E1399" s="174">
        <v>277</v>
      </c>
      <c r="F1399" s="169" t="s">
        <v>1</v>
      </c>
      <c r="G1399" s="189" t="s">
        <v>274</v>
      </c>
      <c r="H1399" s="237" t="s">
        <v>271</v>
      </c>
      <c r="I1399" s="155" t="s">
        <v>444</v>
      </c>
    </row>
    <row r="1400" spans="1:9" x14ac:dyDescent="0.25">
      <c r="A1400" s="169"/>
      <c r="B1400" s="169"/>
      <c r="C1400" s="176"/>
      <c r="D1400" s="266"/>
      <c r="E1400" s="174"/>
      <c r="F1400" s="169"/>
      <c r="G1400" s="190"/>
      <c r="H1400" s="238"/>
      <c r="I1400" s="156"/>
    </row>
    <row r="1401" spans="1:9" ht="35.25" customHeight="1" x14ac:dyDescent="0.25">
      <c r="A1401" s="150">
        <v>571</v>
      </c>
      <c r="B1401" s="45" t="s">
        <v>296</v>
      </c>
      <c r="C1401" s="63">
        <v>0.438</v>
      </c>
      <c r="D1401" s="74">
        <v>123</v>
      </c>
      <c r="E1401" s="110">
        <v>129</v>
      </c>
      <c r="F1401" s="115" t="s">
        <v>1</v>
      </c>
      <c r="G1401" s="20" t="s">
        <v>274</v>
      </c>
      <c r="H1401" s="83" t="s">
        <v>271</v>
      </c>
      <c r="I1401" s="43" t="s">
        <v>445</v>
      </c>
    </row>
    <row r="1402" spans="1:9" ht="35.25" customHeight="1" x14ac:dyDescent="0.25">
      <c r="A1402" s="150">
        <v>572</v>
      </c>
      <c r="B1402" s="44" t="s">
        <v>211</v>
      </c>
      <c r="C1402" s="63">
        <v>1.2</v>
      </c>
      <c r="D1402" s="73">
        <v>123</v>
      </c>
      <c r="E1402" s="110">
        <v>200</v>
      </c>
      <c r="F1402" s="111" t="s">
        <v>1</v>
      </c>
      <c r="G1402" s="12" t="s">
        <v>274</v>
      </c>
      <c r="H1402" s="81" t="s">
        <v>271</v>
      </c>
      <c r="I1402" s="43"/>
    </row>
    <row r="1403" spans="1:9" ht="30" customHeight="1" x14ac:dyDescent="0.25">
      <c r="A1403" s="182" t="s">
        <v>18</v>
      </c>
      <c r="B1403" s="183"/>
      <c r="C1403" s="262">
        <f>SUM(C1387:C1402)</f>
        <v>16.946000000000002</v>
      </c>
      <c r="D1403" s="38"/>
      <c r="E1403" s="136">
        <f>SUM(E1390,E1391,E1393,E1395,E1397,E1399,E1401,E1402)</f>
        <v>2617</v>
      </c>
      <c r="F1403" s="135" t="s">
        <v>1</v>
      </c>
      <c r="G1403" s="204" t="s">
        <v>271</v>
      </c>
      <c r="H1403" s="325"/>
      <c r="I1403" s="32"/>
    </row>
    <row r="1404" spans="1:9" ht="30" customHeight="1" x14ac:dyDescent="0.25">
      <c r="A1404" s="184"/>
      <c r="B1404" s="185"/>
      <c r="C1404" s="263"/>
      <c r="D1404" s="38"/>
      <c r="E1404" s="118">
        <f>SUM(E1387,E1389)</f>
        <v>1900</v>
      </c>
      <c r="F1404" s="117" t="s">
        <v>7</v>
      </c>
      <c r="G1404" s="204" t="s">
        <v>271</v>
      </c>
      <c r="H1404" s="325"/>
      <c r="I1404" s="32"/>
    </row>
    <row r="1405" spans="1:9" ht="27.75" customHeight="1" x14ac:dyDescent="0.25">
      <c r="A1405" s="427" t="s">
        <v>222</v>
      </c>
      <c r="B1405" s="428"/>
      <c r="C1405" s="428"/>
      <c r="D1405" s="428"/>
      <c r="E1405" s="428"/>
      <c r="F1405" s="428"/>
      <c r="G1405" s="428"/>
      <c r="H1405" s="429"/>
      <c r="I1405" s="31"/>
    </row>
    <row r="1406" spans="1:9" s="8" customFormat="1" ht="15" customHeight="1" x14ac:dyDescent="0.25">
      <c r="A1406" s="157">
        <v>573</v>
      </c>
      <c r="B1406" s="157" t="s">
        <v>6</v>
      </c>
      <c r="C1406" s="175">
        <v>7.3520000000000003</v>
      </c>
      <c r="D1406" s="265">
        <v>1613</v>
      </c>
      <c r="E1406" s="110">
        <v>610</v>
      </c>
      <c r="F1406" s="115" t="s">
        <v>23</v>
      </c>
      <c r="G1406" s="157" t="s">
        <v>274</v>
      </c>
      <c r="H1406" s="430" t="s">
        <v>271</v>
      </c>
      <c r="I1406" s="155" t="s">
        <v>446</v>
      </c>
    </row>
    <row r="1407" spans="1:9" s="8" customFormat="1" ht="18" customHeight="1" x14ac:dyDescent="0.25">
      <c r="A1407" s="158"/>
      <c r="B1407" s="158"/>
      <c r="C1407" s="250"/>
      <c r="D1407" s="310"/>
      <c r="E1407" s="133">
        <v>440</v>
      </c>
      <c r="F1407" s="134" t="s">
        <v>7</v>
      </c>
      <c r="G1407" s="158"/>
      <c r="H1407" s="431"/>
      <c r="I1407" s="181"/>
    </row>
    <row r="1408" spans="1:9" s="8" customFormat="1" ht="18" customHeight="1" x14ac:dyDescent="0.25">
      <c r="A1408" s="159"/>
      <c r="B1408" s="159"/>
      <c r="C1408" s="176"/>
      <c r="D1408" s="266"/>
      <c r="E1408" s="110">
        <v>874</v>
      </c>
      <c r="F1408" s="115" t="s">
        <v>1</v>
      </c>
      <c r="G1408" s="159"/>
      <c r="H1408" s="398"/>
      <c r="I1408" s="156"/>
    </row>
    <row r="1409" spans="1:9" x14ac:dyDescent="0.25">
      <c r="A1409" s="169">
        <v>574</v>
      </c>
      <c r="B1409" s="264" t="s">
        <v>223</v>
      </c>
      <c r="C1409" s="173">
        <v>8.14</v>
      </c>
      <c r="D1409" s="373">
        <v>1866</v>
      </c>
      <c r="E1409" s="133">
        <v>1760</v>
      </c>
      <c r="F1409" s="134" t="s">
        <v>7</v>
      </c>
      <c r="G1409" s="189" t="s">
        <v>274</v>
      </c>
      <c r="H1409" s="237" t="s">
        <v>271</v>
      </c>
      <c r="I1409" s="155" t="s">
        <v>447</v>
      </c>
    </row>
    <row r="1410" spans="1:9" x14ac:dyDescent="0.25">
      <c r="A1410" s="169"/>
      <c r="B1410" s="264"/>
      <c r="C1410" s="173"/>
      <c r="D1410" s="374"/>
      <c r="E1410" s="133">
        <v>146</v>
      </c>
      <c r="F1410" s="134" t="s">
        <v>1</v>
      </c>
      <c r="G1410" s="190"/>
      <c r="H1410" s="238"/>
      <c r="I1410" s="156"/>
    </row>
    <row r="1411" spans="1:9" ht="15" customHeight="1" x14ac:dyDescent="0.25">
      <c r="A1411" s="169">
        <v>575</v>
      </c>
      <c r="B1411" s="264" t="s">
        <v>224</v>
      </c>
      <c r="C1411" s="173">
        <v>11.946</v>
      </c>
      <c r="D1411" s="373">
        <v>2147</v>
      </c>
      <c r="E1411" s="174">
        <v>2172</v>
      </c>
      <c r="F1411" s="169" t="s">
        <v>7</v>
      </c>
      <c r="G1411" s="189" t="s">
        <v>274</v>
      </c>
      <c r="H1411" s="237" t="s">
        <v>271</v>
      </c>
      <c r="I1411" s="155" t="s">
        <v>448</v>
      </c>
    </row>
    <row r="1412" spans="1:9" x14ac:dyDescent="0.25">
      <c r="A1412" s="169"/>
      <c r="B1412" s="264"/>
      <c r="C1412" s="173"/>
      <c r="D1412" s="374"/>
      <c r="E1412" s="174"/>
      <c r="F1412" s="169"/>
      <c r="G1412" s="190"/>
      <c r="H1412" s="238"/>
      <c r="I1412" s="156"/>
    </row>
    <row r="1413" spans="1:9" x14ac:dyDescent="0.25">
      <c r="A1413" s="169">
        <v>576</v>
      </c>
      <c r="B1413" s="264" t="s">
        <v>225</v>
      </c>
      <c r="C1413" s="173">
        <v>3.85</v>
      </c>
      <c r="D1413" s="373">
        <v>530</v>
      </c>
      <c r="E1413" s="174">
        <v>530</v>
      </c>
      <c r="F1413" s="169" t="s">
        <v>7</v>
      </c>
      <c r="G1413" s="189" t="s">
        <v>274</v>
      </c>
      <c r="H1413" s="237" t="s">
        <v>271</v>
      </c>
      <c r="I1413" s="155" t="s">
        <v>449</v>
      </c>
    </row>
    <row r="1414" spans="1:9" x14ac:dyDescent="0.25">
      <c r="A1414" s="169"/>
      <c r="B1414" s="264"/>
      <c r="C1414" s="173"/>
      <c r="D1414" s="374"/>
      <c r="E1414" s="174"/>
      <c r="F1414" s="169"/>
      <c r="G1414" s="190"/>
      <c r="H1414" s="238"/>
      <c r="I1414" s="156"/>
    </row>
    <row r="1415" spans="1:9" ht="23.25" customHeight="1" x14ac:dyDescent="0.25">
      <c r="A1415" s="182" t="s">
        <v>18</v>
      </c>
      <c r="B1415" s="231"/>
      <c r="C1415" s="233">
        <f>SUM(C1406:C1414)</f>
        <v>31.288000000000004</v>
      </c>
      <c r="D1415" s="35"/>
      <c r="E1415" s="118">
        <f>SUM(E1406,)</f>
        <v>610</v>
      </c>
      <c r="F1415" s="117" t="s">
        <v>23</v>
      </c>
      <c r="G1415" s="166" t="s">
        <v>271</v>
      </c>
      <c r="H1415" s="401"/>
      <c r="I1415" s="157"/>
    </row>
    <row r="1416" spans="1:9" x14ac:dyDescent="0.25">
      <c r="A1416" s="257"/>
      <c r="B1416" s="258"/>
      <c r="C1416" s="233"/>
      <c r="D1416" s="36"/>
      <c r="E1416" s="136">
        <f>SUM(E1407,E1409,E1411,E1413)</f>
        <v>4902</v>
      </c>
      <c r="F1416" s="135" t="s">
        <v>7</v>
      </c>
      <c r="G1416" s="168"/>
      <c r="H1416" s="402"/>
      <c r="I1416" s="158"/>
    </row>
    <row r="1417" spans="1:9" x14ac:dyDescent="0.25">
      <c r="A1417" s="184"/>
      <c r="B1417" s="232"/>
      <c r="C1417" s="233"/>
      <c r="D1417" s="36"/>
      <c r="E1417" s="118">
        <f>SUM(E1408,E1410)</f>
        <v>1020</v>
      </c>
      <c r="F1417" s="117" t="s">
        <v>1</v>
      </c>
      <c r="G1417" s="167"/>
      <c r="H1417" s="403"/>
      <c r="I1417" s="159"/>
    </row>
    <row r="1418" spans="1:9" ht="31.5" customHeight="1" x14ac:dyDescent="0.25">
      <c r="A1418" s="272" t="s">
        <v>226</v>
      </c>
      <c r="B1418" s="273"/>
      <c r="C1418" s="273"/>
      <c r="D1418" s="273"/>
      <c r="E1418" s="273"/>
      <c r="F1418" s="273"/>
      <c r="G1418" s="273"/>
      <c r="H1418" s="273"/>
      <c r="I1418" s="274"/>
    </row>
    <row r="1419" spans="1:9" x14ac:dyDescent="0.25">
      <c r="A1419" s="169">
        <v>577</v>
      </c>
      <c r="B1419" s="169" t="s">
        <v>6</v>
      </c>
      <c r="C1419" s="173">
        <v>15.175000000000001</v>
      </c>
      <c r="D1419" s="265">
        <v>2654</v>
      </c>
      <c r="E1419" s="110">
        <v>2330</v>
      </c>
      <c r="F1419" s="115" t="s">
        <v>23</v>
      </c>
      <c r="G1419" s="189" t="s">
        <v>274</v>
      </c>
      <c r="H1419" s="237" t="s">
        <v>271</v>
      </c>
      <c r="I1419" s="155" t="s">
        <v>412</v>
      </c>
    </row>
    <row r="1420" spans="1:9" ht="15" customHeight="1" x14ac:dyDescent="0.25">
      <c r="A1420" s="169"/>
      <c r="B1420" s="169"/>
      <c r="C1420" s="173"/>
      <c r="D1420" s="310"/>
      <c r="E1420" s="133">
        <v>584</v>
      </c>
      <c r="F1420" s="134" t="s">
        <v>7</v>
      </c>
      <c r="G1420" s="245"/>
      <c r="H1420" s="280"/>
      <c r="I1420" s="181"/>
    </row>
    <row r="1421" spans="1:9" ht="15" customHeight="1" x14ac:dyDescent="0.25">
      <c r="A1421" s="169"/>
      <c r="B1421" s="169"/>
      <c r="C1421" s="173"/>
      <c r="D1421" s="266"/>
      <c r="E1421" s="110">
        <v>420</v>
      </c>
      <c r="F1421" s="115" t="s">
        <v>1</v>
      </c>
      <c r="G1421" s="190"/>
      <c r="H1421" s="238"/>
      <c r="I1421" s="156"/>
    </row>
    <row r="1422" spans="1:9" ht="18.75" customHeight="1" x14ac:dyDescent="0.25">
      <c r="A1422" s="169">
        <v>578</v>
      </c>
      <c r="B1422" s="169" t="s">
        <v>3</v>
      </c>
      <c r="C1422" s="173">
        <v>4.8949999999999996</v>
      </c>
      <c r="D1422" s="265">
        <v>796</v>
      </c>
      <c r="E1422" s="174">
        <v>826</v>
      </c>
      <c r="F1422" s="169" t="s">
        <v>23</v>
      </c>
      <c r="G1422" s="189" t="s">
        <v>274</v>
      </c>
      <c r="H1422" s="237" t="s">
        <v>271</v>
      </c>
      <c r="I1422" s="155" t="s">
        <v>413</v>
      </c>
    </row>
    <row r="1423" spans="1:9" ht="20.25" customHeight="1" x14ac:dyDescent="0.25">
      <c r="A1423" s="169"/>
      <c r="B1423" s="169"/>
      <c r="C1423" s="173"/>
      <c r="D1423" s="266"/>
      <c r="E1423" s="174"/>
      <c r="F1423" s="169"/>
      <c r="G1423" s="190"/>
      <c r="H1423" s="238"/>
      <c r="I1423" s="156"/>
    </row>
    <row r="1424" spans="1:9" x14ac:dyDescent="0.25">
      <c r="A1424" s="169">
        <v>579</v>
      </c>
      <c r="B1424" s="169" t="s">
        <v>37</v>
      </c>
      <c r="C1424" s="173">
        <v>4.2249999999999996</v>
      </c>
      <c r="D1424" s="265">
        <v>709</v>
      </c>
      <c r="E1424" s="174">
        <v>730</v>
      </c>
      <c r="F1424" s="169" t="s">
        <v>23</v>
      </c>
      <c r="G1424" s="189" t="s">
        <v>274</v>
      </c>
      <c r="H1424" s="237" t="s">
        <v>271</v>
      </c>
      <c r="I1424" s="155" t="s">
        <v>414</v>
      </c>
    </row>
    <row r="1425" spans="1:9" x14ac:dyDescent="0.25">
      <c r="A1425" s="169"/>
      <c r="B1425" s="169"/>
      <c r="C1425" s="173"/>
      <c r="D1425" s="266"/>
      <c r="E1425" s="174"/>
      <c r="F1425" s="169"/>
      <c r="G1425" s="190"/>
      <c r="H1425" s="238"/>
      <c r="I1425" s="156"/>
    </row>
    <row r="1426" spans="1:9" x14ac:dyDescent="0.25">
      <c r="A1426" s="169">
        <v>580</v>
      </c>
      <c r="B1426" s="169" t="s">
        <v>83</v>
      </c>
      <c r="C1426" s="173">
        <v>8.1739999999999995</v>
      </c>
      <c r="D1426" s="265">
        <v>1138</v>
      </c>
      <c r="E1426" s="110">
        <v>960</v>
      </c>
      <c r="F1426" s="115" t="s">
        <v>23</v>
      </c>
      <c r="G1426" s="189" t="s">
        <v>274</v>
      </c>
      <c r="H1426" s="237" t="s">
        <v>271</v>
      </c>
      <c r="I1426" s="155" t="s">
        <v>415</v>
      </c>
    </row>
    <row r="1427" spans="1:9" x14ac:dyDescent="0.25">
      <c r="A1427" s="169"/>
      <c r="B1427" s="169"/>
      <c r="C1427" s="173"/>
      <c r="D1427" s="266"/>
      <c r="E1427" s="110">
        <v>1688</v>
      </c>
      <c r="F1427" s="115" t="s">
        <v>1</v>
      </c>
      <c r="G1427" s="190"/>
      <c r="H1427" s="238"/>
      <c r="I1427" s="156"/>
    </row>
    <row r="1428" spans="1:9" x14ac:dyDescent="0.25">
      <c r="A1428" s="169">
        <v>581</v>
      </c>
      <c r="B1428" s="169" t="s">
        <v>21</v>
      </c>
      <c r="C1428" s="175">
        <v>2.157</v>
      </c>
      <c r="D1428" s="265">
        <v>435</v>
      </c>
      <c r="E1428" s="174">
        <v>719</v>
      </c>
      <c r="F1428" s="169" t="s">
        <v>1</v>
      </c>
      <c r="G1428" s="189" t="s">
        <v>274</v>
      </c>
      <c r="H1428" s="237" t="s">
        <v>271</v>
      </c>
      <c r="I1428" s="155" t="s">
        <v>416</v>
      </c>
    </row>
    <row r="1429" spans="1:9" x14ac:dyDescent="0.25">
      <c r="A1429" s="169"/>
      <c r="B1429" s="169"/>
      <c r="C1429" s="176"/>
      <c r="D1429" s="266"/>
      <c r="E1429" s="174"/>
      <c r="F1429" s="169"/>
      <c r="G1429" s="190"/>
      <c r="H1429" s="238"/>
      <c r="I1429" s="156"/>
    </row>
    <row r="1430" spans="1:9" ht="15" customHeight="1" x14ac:dyDescent="0.25">
      <c r="A1430" s="169">
        <v>582</v>
      </c>
      <c r="B1430" s="169" t="s">
        <v>227</v>
      </c>
      <c r="C1430" s="175">
        <v>2.3410000000000002</v>
      </c>
      <c r="D1430" s="265">
        <v>702</v>
      </c>
      <c r="E1430" s="174">
        <v>772</v>
      </c>
      <c r="F1430" s="169" t="s">
        <v>7</v>
      </c>
      <c r="G1430" s="189" t="s">
        <v>274</v>
      </c>
      <c r="H1430" s="237" t="s">
        <v>271</v>
      </c>
      <c r="I1430" s="155" t="s">
        <v>417</v>
      </c>
    </row>
    <row r="1431" spans="1:9" x14ac:dyDescent="0.25">
      <c r="A1431" s="169"/>
      <c r="B1431" s="169"/>
      <c r="C1431" s="176"/>
      <c r="D1431" s="266"/>
      <c r="E1431" s="174"/>
      <c r="F1431" s="169"/>
      <c r="G1431" s="190"/>
      <c r="H1431" s="238"/>
      <c r="I1431" s="156"/>
    </row>
    <row r="1432" spans="1:9" ht="15" customHeight="1" x14ac:dyDescent="0.25">
      <c r="A1432" s="169">
        <v>583</v>
      </c>
      <c r="B1432" s="169" t="s">
        <v>228</v>
      </c>
      <c r="C1432" s="175">
        <v>1.895</v>
      </c>
      <c r="D1432" s="265">
        <v>438</v>
      </c>
      <c r="E1432" s="174">
        <v>552</v>
      </c>
      <c r="F1432" s="169" t="s">
        <v>23</v>
      </c>
      <c r="G1432" s="189" t="s">
        <v>274</v>
      </c>
      <c r="H1432" s="237" t="s">
        <v>271</v>
      </c>
      <c r="I1432" s="155" t="s">
        <v>418</v>
      </c>
    </row>
    <row r="1433" spans="1:9" x14ac:dyDescent="0.25">
      <c r="A1433" s="169"/>
      <c r="B1433" s="169"/>
      <c r="C1433" s="176"/>
      <c r="D1433" s="266"/>
      <c r="E1433" s="174"/>
      <c r="F1433" s="169"/>
      <c r="G1433" s="190"/>
      <c r="H1433" s="238"/>
      <c r="I1433" s="156"/>
    </row>
    <row r="1434" spans="1:9" ht="15" customHeight="1" x14ac:dyDescent="0.25">
      <c r="A1434" s="169">
        <v>584</v>
      </c>
      <c r="B1434" s="169" t="s">
        <v>71</v>
      </c>
      <c r="C1434" s="175">
        <v>2.2160000000000002</v>
      </c>
      <c r="D1434" s="265">
        <v>646</v>
      </c>
      <c r="E1434" s="174">
        <v>652</v>
      </c>
      <c r="F1434" s="169" t="s">
        <v>23</v>
      </c>
      <c r="G1434" s="189" t="s">
        <v>274</v>
      </c>
      <c r="H1434" s="237" t="s">
        <v>271</v>
      </c>
      <c r="I1434" s="155" t="s">
        <v>419</v>
      </c>
    </row>
    <row r="1435" spans="1:9" x14ac:dyDescent="0.25">
      <c r="A1435" s="169"/>
      <c r="B1435" s="169"/>
      <c r="C1435" s="176"/>
      <c r="D1435" s="266"/>
      <c r="E1435" s="174"/>
      <c r="F1435" s="169"/>
      <c r="G1435" s="190"/>
      <c r="H1435" s="238"/>
      <c r="I1435" s="156"/>
    </row>
    <row r="1436" spans="1:9" ht="15" customHeight="1" x14ac:dyDescent="0.25">
      <c r="A1436" s="169">
        <v>585</v>
      </c>
      <c r="B1436" s="169" t="s">
        <v>147</v>
      </c>
      <c r="C1436" s="175">
        <v>1.3620000000000001</v>
      </c>
      <c r="D1436" s="265">
        <v>430</v>
      </c>
      <c r="E1436" s="174">
        <v>434</v>
      </c>
      <c r="F1436" s="169" t="s">
        <v>23</v>
      </c>
      <c r="G1436" s="189" t="s">
        <v>274</v>
      </c>
      <c r="H1436" s="237" t="s">
        <v>271</v>
      </c>
      <c r="I1436" s="155" t="s">
        <v>420</v>
      </c>
    </row>
    <row r="1437" spans="1:9" x14ac:dyDescent="0.25">
      <c r="A1437" s="169"/>
      <c r="B1437" s="169"/>
      <c r="C1437" s="176"/>
      <c r="D1437" s="266"/>
      <c r="E1437" s="174"/>
      <c r="F1437" s="169"/>
      <c r="G1437" s="190"/>
      <c r="H1437" s="238"/>
      <c r="I1437" s="156"/>
    </row>
    <row r="1438" spans="1:9" ht="15" customHeight="1" x14ac:dyDescent="0.25">
      <c r="A1438" s="169">
        <v>586</v>
      </c>
      <c r="B1438" s="169" t="s">
        <v>41</v>
      </c>
      <c r="C1438" s="175">
        <v>4.1319999999999997</v>
      </c>
      <c r="D1438" s="265">
        <v>1180</v>
      </c>
      <c r="E1438" s="133">
        <v>90</v>
      </c>
      <c r="F1438" s="134" t="s">
        <v>23</v>
      </c>
      <c r="G1438" s="189" t="s">
        <v>274</v>
      </c>
      <c r="H1438" s="237" t="s">
        <v>271</v>
      </c>
      <c r="I1438" s="155" t="s">
        <v>421</v>
      </c>
    </row>
    <row r="1439" spans="1:9" x14ac:dyDescent="0.25">
      <c r="A1439" s="169"/>
      <c r="B1439" s="169"/>
      <c r="C1439" s="176"/>
      <c r="D1439" s="266"/>
      <c r="E1439" s="133">
        <v>1174</v>
      </c>
      <c r="F1439" s="134" t="s">
        <v>7</v>
      </c>
      <c r="G1439" s="190"/>
      <c r="H1439" s="238"/>
      <c r="I1439" s="156"/>
    </row>
    <row r="1440" spans="1:9" ht="15" customHeight="1" x14ac:dyDescent="0.25">
      <c r="A1440" s="169">
        <v>587</v>
      </c>
      <c r="B1440" s="169" t="s">
        <v>225</v>
      </c>
      <c r="C1440" s="175">
        <v>3.0459999999999998</v>
      </c>
      <c r="D1440" s="265">
        <v>722</v>
      </c>
      <c r="E1440" s="133">
        <v>658</v>
      </c>
      <c r="F1440" s="134" t="s">
        <v>23</v>
      </c>
      <c r="G1440" s="189" t="s">
        <v>274</v>
      </c>
      <c r="H1440" s="237" t="s">
        <v>271</v>
      </c>
      <c r="I1440" s="155" t="s">
        <v>422</v>
      </c>
    </row>
    <row r="1441" spans="1:9" x14ac:dyDescent="0.25">
      <c r="A1441" s="169"/>
      <c r="B1441" s="169"/>
      <c r="C1441" s="176"/>
      <c r="D1441" s="266"/>
      <c r="E1441" s="133">
        <v>79</v>
      </c>
      <c r="F1441" s="134" t="s">
        <v>7</v>
      </c>
      <c r="G1441" s="190"/>
      <c r="H1441" s="238"/>
      <c r="I1441" s="156"/>
    </row>
    <row r="1442" spans="1:9" ht="15" customHeight="1" x14ac:dyDescent="0.25">
      <c r="A1442" s="169">
        <v>588</v>
      </c>
      <c r="B1442" s="169" t="s">
        <v>229</v>
      </c>
      <c r="C1442" s="175">
        <v>1.476</v>
      </c>
      <c r="D1442" s="265">
        <v>457</v>
      </c>
      <c r="E1442" s="133">
        <v>180</v>
      </c>
      <c r="F1442" s="134" t="s">
        <v>23</v>
      </c>
      <c r="G1442" s="189" t="s">
        <v>274</v>
      </c>
      <c r="H1442" s="237" t="s">
        <v>271</v>
      </c>
      <c r="I1442" s="155" t="s">
        <v>423</v>
      </c>
    </row>
    <row r="1443" spans="1:9" x14ac:dyDescent="0.25">
      <c r="A1443" s="169"/>
      <c r="B1443" s="169"/>
      <c r="C1443" s="176"/>
      <c r="D1443" s="266"/>
      <c r="E1443" s="133">
        <v>292</v>
      </c>
      <c r="F1443" s="134" t="s">
        <v>7</v>
      </c>
      <c r="G1443" s="190"/>
      <c r="H1443" s="238"/>
      <c r="I1443" s="156"/>
    </row>
    <row r="1444" spans="1:9" ht="38.25" customHeight="1" x14ac:dyDescent="0.25">
      <c r="A1444" s="169">
        <v>589</v>
      </c>
      <c r="B1444" s="169" t="s">
        <v>212</v>
      </c>
      <c r="C1444" s="175">
        <v>0.315</v>
      </c>
      <c r="D1444" s="265">
        <v>105</v>
      </c>
      <c r="E1444" s="174">
        <v>105</v>
      </c>
      <c r="F1444" s="169" t="s">
        <v>1</v>
      </c>
      <c r="G1444" s="189" t="s">
        <v>274</v>
      </c>
      <c r="H1444" s="237" t="s">
        <v>271</v>
      </c>
      <c r="I1444" s="155" t="s">
        <v>424</v>
      </c>
    </row>
    <row r="1445" spans="1:9" ht="25.5" customHeight="1" x14ac:dyDescent="0.25">
      <c r="A1445" s="169"/>
      <c r="B1445" s="169"/>
      <c r="C1445" s="176"/>
      <c r="D1445" s="266"/>
      <c r="E1445" s="174"/>
      <c r="F1445" s="169"/>
      <c r="G1445" s="190"/>
      <c r="H1445" s="238"/>
      <c r="I1445" s="156"/>
    </row>
    <row r="1446" spans="1:9" ht="15" customHeight="1" x14ac:dyDescent="0.25">
      <c r="A1446" s="169">
        <v>590</v>
      </c>
      <c r="B1446" s="169" t="s">
        <v>230</v>
      </c>
      <c r="C1446" s="175">
        <v>0.29799999999999999</v>
      </c>
      <c r="D1446" s="265">
        <v>95</v>
      </c>
      <c r="E1446" s="174">
        <v>95</v>
      </c>
      <c r="F1446" s="169" t="s">
        <v>1</v>
      </c>
      <c r="G1446" s="189" t="s">
        <v>274</v>
      </c>
      <c r="H1446" s="237" t="s">
        <v>271</v>
      </c>
      <c r="I1446" s="155" t="s">
        <v>425</v>
      </c>
    </row>
    <row r="1447" spans="1:9" x14ac:dyDescent="0.25">
      <c r="A1447" s="169"/>
      <c r="B1447" s="169"/>
      <c r="C1447" s="176"/>
      <c r="D1447" s="266"/>
      <c r="E1447" s="174"/>
      <c r="F1447" s="169"/>
      <c r="G1447" s="190"/>
      <c r="H1447" s="238"/>
      <c r="I1447" s="156"/>
    </row>
    <row r="1448" spans="1:9" ht="15" customHeight="1" x14ac:dyDescent="0.25">
      <c r="A1448" s="169">
        <v>591</v>
      </c>
      <c r="B1448" s="169" t="s">
        <v>215</v>
      </c>
      <c r="C1448" s="175">
        <v>0.67</v>
      </c>
      <c r="D1448" s="265">
        <v>16</v>
      </c>
      <c r="E1448" s="174">
        <v>190</v>
      </c>
      <c r="F1448" s="169" t="s">
        <v>7</v>
      </c>
      <c r="G1448" s="189" t="s">
        <v>274</v>
      </c>
      <c r="H1448" s="237" t="s">
        <v>271</v>
      </c>
      <c r="I1448" s="155" t="s">
        <v>426</v>
      </c>
    </row>
    <row r="1449" spans="1:9" x14ac:dyDescent="0.25">
      <c r="A1449" s="169"/>
      <c r="B1449" s="169"/>
      <c r="C1449" s="176"/>
      <c r="D1449" s="266"/>
      <c r="E1449" s="174"/>
      <c r="F1449" s="169"/>
      <c r="G1449" s="190"/>
      <c r="H1449" s="238"/>
      <c r="I1449" s="156"/>
    </row>
    <row r="1450" spans="1:9" ht="15" customHeight="1" x14ac:dyDescent="0.25">
      <c r="A1450" s="169">
        <v>592</v>
      </c>
      <c r="B1450" s="169" t="s">
        <v>216</v>
      </c>
      <c r="C1450" s="175">
        <v>0.63600000000000001</v>
      </c>
      <c r="D1450" s="265">
        <v>192</v>
      </c>
      <c r="E1450" s="174">
        <v>192</v>
      </c>
      <c r="F1450" s="169" t="s">
        <v>23</v>
      </c>
      <c r="G1450" s="189" t="s">
        <v>274</v>
      </c>
      <c r="H1450" s="237" t="s">
        <v>271</v>
      </c>
      <c r="I1450" s="155" t="s">
        <v>427</v>
      </c>
    </row>
    <row r="1451" spans="1:9" x14ac:dyDescent="0.25">
      <c r="A1451" s="169"/>
      <c r="B1451" s="169"/>
      <c r="C1451" s="176"/>
      <c r="D1451" s="266"/>
      <c r="E1451" s="174"/>
      <c r="F1451" s="169"/>
      <c r="G1451" s="190"/>
      <c r="H1451" s="238"/>
      <c r="I1451" s="156"/>
    </row>
    <row r="1452" spans="1:9" ht="15" customHeight="1" x14ac:dyDescent="0.25">
      <c r="A1452" s="182" t="s">
        <v>18</v>
      </c>
      <c r="B1452" s="231"/>
      <c r="C1452" s="233">
        <f>SUM(C1419:C1451)</f>
        <v>53.013000000000012</v>
      </c>
      <c r="D1452" s="35"/>
      <c r="E1452" s="118">
        <f>SUM(E1450,E1442,E1440,E1438,E1436,E1434,E1432,E1426,E1424,E1422,E1419)</f>
        <v>7604</v>
      </c>
      <c r="F1452" s="117" t="s">
        <v>23</v>
      </c>
      <c r="G1452" s="166" t="s">
        <v>271</v>
      </c>
      <c r="H1452" s="401"/>
      <c r="I1452" s="239"/>
    </row>
    <row r="1453" spans="1:9" x14ac:dyDescent="0.25">
      <c r="A1453" s="257"/>
      <c r="B1453" s="258"/>
      <c r="C1453" s="233"/>
      <c r="D1453" s="36"/>
      <c r="E1453" s="136">
        <f>SUM(E1420,E1430,E1439,E1441,E1443,E1448)</f>
        <v>3091</v>
      </c>
      <c r="F1453" s="135" t="s">
        <v>7</v>
      </c>
      <c r="G1453" s="168"/>
      <c r="H1453" s="402"/>
      <c r="I1453" s="240"/>
    </row>
    <row r="1454" spans="1:9" x14ac:dyDescent="0.25">
      <c r="A1454" s="184"/>
      <c r="B1454" s="232"/>
      <c r="C1454" s="233"/>
      <c r="D1454" s="36"/>
      <c r="E1454" s="118">
        <f>SUM(E1421,E1427,E1428,E1444,E1446)</f>
        <v>3027</v>
      </c>
      <c r="F1454" s="117" t="s">
        <v>1</v>
      </c>
      <c r="G1454" s="167"/>
      <c r="H1454" s="403"/>
      <c r="I1454" s="241"/>
    </row>
    <row r="1455" spans="1:9" ht="40.5" customHeight="1" x14ac:dyDescent="0.25">
      <c r="A1455" s="283" t="s">
        <v>265</v>
      </c>
      <c r="B1455" s="284"/>
      <c r="C1455" s="289">
        <f>SUM(C1452,C1415,C1383,C1403)</f>
        <v>158.02800000000002</v>
      </c>
      <c r="D1455" s="84"/>
      <c r="E1455" s="119">
        <f>SUM(E1383,E1415,E1452)</f>
        <v>16263</v>
      </c>
      <c r="F1455" s="121" t="s">
        <v>23</v>
      </c>
      <c r="G1455" s="421">
        <f>SUM(E1455,E1456,E1457)</f>
        <v>35148</v>
      </c>
      <c r="H1455" s="422"/>
      <c r="I1455" s="239"/>
    </row>
    <row r="1456" spans="1:9" ht="15.75" x14ac:dyDescent="0.25">
      <c r="A1456" s="285"/>
      <c r="B1456" s="286"/>
      <c r="C1456" s="290"/>
      <c r="D1456" s="85"/>
      <c r="E1456" s="119">
        <f>SUM(E1416,E1404,E1453,E1385,)</f>
        <v>11821</v>
      </c>
      <c r="F1456" s="121" t="s">
        <v>7</v>
      </c>
      <c r="G1456" s="423"/>
      <c r="H1456" s="424"/>
      <c r="I1456" s="240"/>
    </row>
    <row r="1457" spans="1:9" ht="15" customHeight="1" x14ac:dyDescent="0.25">
      <c r="A1457" s="287"/>
      <c r="B1457" s="288"/>
      <c r="C1457" s="291"/>
      <c r="D1457" s="86"/>
      <c r="E1457" s="119">
        <f>SUM(E1384,E1403,E1417,E1454)</f>
        <v>7064</v>
      </c>
      <c r="F1457" s="121" t="s">
        <v>1</v>
      </c>
      <c r="G1457" s="425"/>
      <c r="H1457" s="426"/>
      <c r="I1457" s="241"/>
    </row>
    <row r="1458" spans="1:9" ht="31.5" customHeight="1" x14ac:dyDescent="0.25">
      <c r="A1458" s="259" t="s">
        <v>268</v>
      </c>
      <c r="B1458" s="260"/>
      <c r="C1458" s="260"/>
      <c r="D1458" s="260"/>
      <c r="E1458" s="260"/>
      <c r="F1458" s="260"/>
      <c r="G1458" s="260"/>
      <c r="H1458" s="260"/>
      <c r="I1458" s="261"/>
    </row>
    <row r="1459" spans="1:9" ht="18" customHeight="1" x14ac:dyDescent="0.25">
      <c r="A1459" s="228" t="s">
        <v>231</v>
      </c>
      <c r="B1459" s="229"/>
      <c r="C1459" s="229"/>
      <c r="D1459" s="229"/>
      <c r="E1459" s="229"/>
      <c r="F1459" s="229"/>
      <c r="G1459" s="229"/>
      <c r="H1459" s="229"/>
      <c r="I1459" s="230"/>
    </row>
    <row r="1460" spans="1:9" x14ac:dyDescent="0.25">
      <c r="A1460" s="157">
        <v>593</v>
      </c>
      <c r="B1460" s="191" t="s">
        <v>40</v>
      </c>
      <c r="C1460" s="175">
        <v>8.0090000000000003</v>
      </c>
      <c r="D1460" s="73">
        <v>724</v>
      </c>
      <c r="E1460" s="213">
        <v>1845</v>
      </c>
      <c r="F1460" s="211" t="s">
        <v>7</v>
      </c>
      <c r="G1460" s="189" t="s">
        <v>274</v>
      </c>
      <c r="H1460" s="171" t="s">
        <v>271</v>
      </c>
      <c r="I1460" s="155" t="s">
        <v>411</v>
      </c>
    </row>
    <row r="1461" spans="1:9" ht="15" customHeight="1" x14ac:dyDescent="0.25">
      <c r="A1461" s="158"/>
      <c r="B1461" s="348"/>
      <c r="C1461" s="250"/>
      <c r="D1461" s="73">
        <v>709</v>
      </c>
      <c r="E1461" s="244"/>
      <c r="F1461" s="318"/>
      <c r="G1461" s="245"/>
      <c r="H1461" s="322"/>
      <c r="I1461" s="181"/>
    </row>
    <row r="1462" spans="1:9" x14ac:dyDescent="0.25">
      <c r="A1462" s="159"/>
      <c r="B1462" s="192"/>
      <c r="C1462" s="176"/>
      <c r="D1462" s="73">
        <v>412</v>
      </c>
      <c r="E1462" s="214"/>
      <c r="F1462" s="212"/>
      <c r="G1462" s="190"/>
      <c r="H1462" s="172"/>
      <c r="I1462" s="156"/>
    </row>
    <row r="1463" spans="1:9" ht="15" customHeight="1" x14ac:dyDescent="0.25">
      <c r="A1463" s="169">
        <v>594</v>
      </c>
      <c r="B1463" s="160" t="s">
        <v>6</v>
      </c>
      <c r="C1463" s="175">
        <v>13.568</v>
      </c>
      <c r="D1463" s="162">
        <v>2855</v>
      </c>
      <c r="E1463" s="174">
        <v>2985</v>
      </c>
      <c r="F1463" s="170" t="s">
        <v>7</v>
      </c>
      <c r="G1463" s="189" t="s">
        <v>274</v>
      </c>
      <c r="H1463" s="171" t="s">
        <v>271</v>
      </c>
      <c r="I1463" s="155" t="s">
        <v>410</v>
      </c>
    </row>
    <row r="1464" spans="1:9" x14ac:dyDescent="0.25">
      <c r="A1464" s="169"/>
      <c r="B1464" s="160"/>
      <c r="C1464" s="176"/>
      <c r="D1464" s="163"/>
      <c r="E1464" s="174"/>
      <c r="F1464" s="170"/>
      <c r="G1464" s="190"/>
      <c r="H1464" s="172"/>
      <c r="I1464" s="156"/>
    </row>
    <row r="1465" spans="1:9" x14ac:dyDescent="0.25">
      <c r="A1465" s="169">
        <v>595</v>
      </c>
      <c r="B1465" s="160" t="s">
        <v>41</v>
      </c>
      <c r="C1465" s="175">
        <v>9.16</v>
      </c>
      <c r="D1465" s="162">
        <v>910</v>
      </c>
      <c r="E1465" s="174">
        <v>2290</v>
      </c>
      <c r="F1465" s="170" t="s">
        <v>1</v>
      </c>
      <c r="G1465" s="189" t="s">
        <v>274</v>
      </c>
      <c r="H1465" s="171" t="s">
        <v>271</v>
      </c>
      <c r="I1465" s="155" t="s">
        <v>409</v>
      </c>
    </row>
    <row r="1466" spans="1:9" x14ac:dyDescent="0.25">
      <c r="A1466" s="169"/>
      <c r="B1466" s="160"/>
      <c r="C1466" s="176"/>
      <c r="D1466" s="163"/>
      <c r="E1466" s="174"/>
      <c r="F1466" s="170"/>
      <c r="G1466" s="190"/>
      <c r="H1466" s="172"/>
      <c r="I1466" s="156"/>
    </row>
    <row r="1467" spans="1:9" ht="24.75" customHeight="1" x14ac:dyDescent="0.25">
      <c r="A1467" s="169">
        <v>596</v>
      </c>
      <c r="B1467" s="160" t="s">
        <v>67</v>
      </c>
      <c r="C1467" s="175">
        <v>7.2910000000000004</v>
      </c>
      <c r="D1467" s="162">
        <v>700</v>
      </c>
      <c r="E1467" s="110">
        <v>808</v>
      </c>
      <c r="F1467" s="111" t="s">
        <v>1</v>
      </c>
      <c r="G1467" s="189" t="s">
        <v>274</v>
      </c>
      <c r="H1467" s="171" t="s">
        <v>271</v>
      </c>
      <c r="I1467" s="155" t="s">
        <v>408</v>
      </c>
    </row>
    <row r="1468" spans="1:9" ht="28.5" customHeight="1" x14ac:dyDescent="0.25">
      <c r="A1468" s="169"/>
      <c r="B1468" s="160"/>
      <c r="C1468" s="176"/>
      <c r="D1468" s="163"/>
      <c r="E1468" s="110">
        <v>725</v>
      </c>
      <c r="F1468" s="111" t="s">
        <v>23</v>
      </c>
      <c r="G1468" s="190"/>
      <c r="H1468" s="172"/>
      <c r="I1468" s="156"/>
    </row>
    <row r="1469" spans="1:9" x14ac:dyDescent="0.25">
      <c r="A1469" s="169">
        <v>597</v>
      </c>
      <c r="B1469" s="160" t="s">
        <v>11</v>
      </c>
      <c r="C1469" s="175">
        <v>3.6240000000000001</v>
      </c>
      <c r="D1469" s="73">
        <v>451</v>
      </c>
      <c r="E1469" s="213">
        <v>846</v>
      </c>
      <c r="F1469" s="211" t="s">
        <v>7</v>
      </c>
      <c r="G1469" s="189" t="s">
        <v>274</v>
      </c>
      <c r="H1469" s="171" t="s">
        <v>271</v>
      </c>
      <c r="I1469" s="155" t="s">
        <v>407</v>
      </c>
    </row>
    <row r="1470" spans="1:9" ht="18" customHeight="1" x14ac:dyDescent="0.25">
      <c r="A1470" s="169"/>
      <c r="B1470" s="160"/>
      <c r="C1470" s="176"/>
      <c r="D1470" s="73">
        <v>395</v>
      </c>
      <c r="E1470" s="214"/>
      <c r="F1470" s="212"/>
      <c r="G1470" s="190"/>
      <c r="H1470" s="172"/>
      <c r="I1470" s="156"/>
    </row>
    <row r="1471" spans="1:9" s="8" customFormat="1" ht="21" customHeight="1" x14ac:dyDescent="0.25">
      <c r="A1471" s="169">
        <v>598</v>
      </c>
      <c r="B1471" s="160" t="s">
        <v>25</v>
      </c>
      <c r="C1471" s="175">
        <v>11.676</v>
      </c>
      <c r="D1471" s="162">
        <v>2260</v>
      </c>
      <c r="E1471" s="110">
        <v>954</v>
      </c>
      <c r="F1471" s="111" t="s">
        <v>23</v>
      </c>
      <c r="G1471" s="189" t="s">
        <v>274</v>
      </c>
      <c r="H1471" s="171" t="s">
        <v>271</v>
      </c>
      <c r="I1471" s="155" t="s">
        <v>406</v>
      </c>
    </row>
    <row r="1472" spans="1:9" s="8" customFormat="1" ht="20.25" customHeight="1" x14ac:dyDescent="0.25">
      <c r="A1472" s="169"/>
      <c r="B1472" s="160"/>
      <c r="C1472" s="176"/>
      <c r="D1472" s="163"/>
      <c r="E1472" s="110">
        <v>1306</v>
      </c>
      <c r="F1472" s="111" t="s">
        <v>7</v>
      </c>
      <c r="G1472" s="190"/>
      <c r="H1472" s="172"/>
      <c r="I1472" s="156"/>
    </row>
    <row r="1473" spans="1:9" x14ac:dyDescent="0.25">
      <c r="A1473" s="169">
        <v>599</v>
      </c>
      <c r="B1473" s="160" t="s">
        <v>78</v>
      </c>
      <c r="C1473" s="175">
        <v>3.2970000000000002</v>
      </c>
      <c r="D1473" s="162">
        <v>562</v>
      </c>
      <c r="E1473" s="174">
        <v>942</v>
      </c>
      <c r="F1473" s="170" t="s">
        <v>1</v>
      </c>
      <c r="G1473" s="189" t="s">
        <v>274</v>
      </c>
      <c r="H1473" s="171" t="s">
        <v>271</v>
      </c>
      <c r="I1473" s="155" t="s">
        <v>405</v>
      </c>
    </row>
    <row r="1474" spans="1:9" x14ac:dyDescent="0.25">
      <c r="A1474" s="169"/>
      <c r="B1474" s="160"/>
      <c r="C1474" s="176"/>
      <c r="D1474" s="163"/>
      <c r="E1474" s="174"/>
      <c r="F1474" s="170"/>
      <c r="G1474" s="190"/>
      <c r="H1474" s="172"/>
      <c r="I1474" s="156"/>
    </row>
    <row r="1475" spans="1:9" x14ac:dyDescent="0.25">
      <c r="A1475" s="169">
        <v>600</v>
      </c>
      <c r="B1475" s="160" t="s">
        <v>232</v>
      </c>
      <c r="C1475" s="175">
        <v>3.2629999999999999</v>
      </c>
      <c r="D1475" s="162">
        <v>725</v>
      </c>
      <c r="E1475" s="174">
        <v>725</v>
      </c>
      <c r="F1475" s="170" t="s">
        <v>7</v>
      </c>
      <c r="G1475" s="189" t="s">
        <v>274</v>
      </c>
      <c r="H1475" s="171" t="s">
        <v>271</v>
      </c>
      <c r="I1475" s="155" t="s">
        <v>404</v>
      </c>
    </row>
    <row r="1476" spans="1:9" x14ac:dyDescent="0.25">
      <c r="A1476" s="169"/>
      <c r="B1476" s="160"/>
      <c r="C1476" s="176"/>
      <c r="D1476" s="163"/>
      <c r="E1476" s="174"/>
      <c r="F1476" s="170"/>
      <c r="G1476" s="190"/>
      <c r="H1476" s="172"/>
      <c r="I1476" s="156"/>
    </row>
    <row r="1477" spans="1:9" x14ac:dyDescent="0.25">
      <c r="A1477" s="169">
        <v>601</v>
      </c>
      <c r="B1477" s="160" t="s">
        <v>233</v>
      </c>
      <c r="C1477" s="173">
        <v>3.1320000000000001</v>
      </c>
      <c r="D1477" s="162">
        <v>696</v>
      </c>
      <c r="E1477" s="174">
        <v>696</v>
      </c>
      <c r="F1477" s="170" t="s">
        <v>7</v>
      </c>
      <c r="G1477" s="189" t="s">
        <v>274</v>
      </c>
      <c r="H1477" s="171" t="s">
        <v>271</v>
      </c>
      <c r="I1477" s="155" t="s">
        <v>403</v>
      </c>
    </row>
    <row r="1478" spans="1:9" x14ac:dyDescent="0.25">
      <c r="A1478" s="169"/>
      <c r="B1478" s="160"/>
      <c r="C1478" s="173"/>
      <c r="D1478" s="163"/>
      <c r="E1478" s="174"/>
      <c r="F1478" s="170"/>
      <c r="G1478" s="190"/>
      <c r="H1478" s="172"/>
      <c r="I1478" s="156"/>
    </row>
    <row r="1479" spans="1:9" x14ac:dyDescent="0.25">
      <c r="A1479" s="169">
        <v>602</v>
      </c>
      <c r="B1479" s="160" t="s">
        <v>234</v>
      </c>
      <c r="C1479" s="173">
        <v>1.464</v>
      </c>
      <c r="D1479" s="162">
        <v>366</v>
      </c>
      <c r="E1479" s="174">
        <v>366</v>
      </c>
      <c r="F1479" s="170" t="s">
        <v>7</v>
      </c>
      <c r="G1479" s="189" t="s">
        <v>274</v>
      </c>
      <c r="H1479" s="171" t="s">
        <v>271</v>
      </c>
      <c r="I1479" s="155" t="s">
        <v>402</v>
      </c>
    </row>
    <row r="1480" spans="1:9" x14ac:dyDescent="0.25">
      <c r="A1480" s="169"/>
      <c r="B1480" s="160"/>
      <c r="C1480" s="173"/>
      <c r="D1480" s="163"/>
      <c r="E1480" s="174"/>
      <c r="F1480" s="170"/>
      <c r="G1480" s="190"/>
      <c r="H1480" s="172"/>
      <c r="I1480" s="156"/>
    </row>
    <row r="1481" spans="1:9" x14ac:dyDescent="0.25">
      <c r="A1481" s="169">
        <v>603</v>
      </c>
      <c r="B1481" s="160" t="s">
        <v>42</v>
      </c>
      <c r="C1481" s="173">
        <v>7.5</v>
      </c>
      <c r="D1481" s="162">
        <v>696</v>
      </c>
      <c r="E1481" s="174">
        <v>1500</v>
      </c>
      <c r="F1481" s="170" t="s">
        <v>1</v>
      </c>
      <c r="G1481" s="189" t="s">
        <v>274</v>
      </c>
      <c r="H1481" s="171" t="s">
        <v>271</v>
      </c>
      <c r="I1481" s="155"/>
    </row>
    <row r="1482" spans="1:9" x14ac:dyDescent="0.25">
      <c r="A1482" s="169"/>
      <c r="B1482" s="160"/>
      <c r="C1482" s="173"/>
      <c r="D1482" s="163"/>
      <c r="E1482" s="174"/>
      <c r="F1482" s="170"/>
      <c r="G1482" s="190"/>
      <c r="H1482" s="172"/>
      <c r="I1482" s="156"/>
    </row>
    <row r="1483" spans="1:9" x14ac:dyDescent="0.25">
      <c r="A1483" s="169">
        <v>604</v>
      </c>
      <c r="B1483" s="160" t="s">
        <v>103</v>
      </c>
      <c r="C1483" s="173">
        <v>1.4</v>
      </c>
      <c r="D1483" s="162">
        <v>366</v>
      </c>
      <c r="E1483" s="174">
        <v>400</v>
      </c>
      <c r="F1483" s="170" t="s">
        <v>1</v>
      </c>
      <c r="G1483" s="189" t="s">
        <v>274</v>
      </c>
      <c r="H1483" s="171" t="s">
        <v>271</v>
      </c>
      <c r="I1483" s="155"/>
    </row>
    <row r="1484" spans="1:9" x14ac:dyDescent="0.25">
      <c r="A1484" s="169"/>
      <c r="B1484" s="160"/>
      <c r="C1484" s="173"/>
      <c r="D1484" s="163"/>
      <c r="E1484" s="174"/>
      <c r="F1484" s="170"/>
      <c r="G1484" s="190"/>
      <c r="H1484" s="172"/>
      <c r="I1484" s="156"/>
    </row>
    <row r="1485" spans="1:9" x14ac:dyDescent="0.25">
      <c r="A1485" s="169">
        <v>605</v>
      </c>
      <c r="B1485" s="160" t="s">
        <v>391</v>
      </c>
      <c r="C1485" s="173">
        <v>1.8</v>
      </c>
      <c r="D1485" s="162">
        <v>696</v>
      </c>
      <c r="E1485" s="174">
        <v>200</v>
      </c>
      <c r="F1485" s="170" t="s">
        <v>1</v>
      </c>
      <c r="G1485" s="189" t="s">
        <v>274</v>
      </c>
      <c r="H1485" s="171" t="s">
        <v>271</v>
      </c>
      <c r="I1485" s="155"/>
    </row>
    <row r="1486" spans="1:9" x14ac:dyDescent="0.25">
      <c r="A1486" s="169"/>
      <c r="B1486" s="160"/>
      <c r="C1486" s="173"/>
      <c r="D1486" s="163"/>
      <c r="E1486" s="174"/>
      <c r="F1486" s="170"/>
      <c r="G1486" s="190"/>
      <c r="H1486" s="172"/>
      <c r="I1486" s="156"/>
    </row>
    <row r="1487" spans="1:9" x14ac:dyDescent="0.25">
      <c r="A1487" s="169">
        <v>606</v>
      </c>
      <c r="B1487" s="160" t="s">
        <v>995</v>
      </c>
      <c r="C1487" s="173">
        <v>1.2</v>
      </c>
      <c r="D1487" s="162">
        <v>366</v>
      </c>
      <c r="E1487" s="174">
        <v>200</v>
      </c>
      <c r="F1487" s="170" t="s">
        <v>1</v>
      </c>
      <c r="G1487" s="189" t="s">
        <v>274</v>
      </c>
      <c r="H1487" s="171" t="s">
        <v>271</v>
      </c>
      <c r="I1487" s="155"/>
    </row>
    <row r="1488" spans="1:9" x14ac:dyDescent="0.25">
      <c r="A1488" s="169"/>
      <c r="B1488" s="160"/>
      <c r="C1488" s="173"/>
      <c r="D1488" s="163"/>
      <c r="E1488" s="174"/>
      <c r="F1488" s="170"/>
      <c r="G1488" s="190"/>
      <c r="H1488" s="172"/>
      <c r="I1488" s="156"/>
    </row>
    <row r="1489" spans="1:9" x14ac:dyDescent="0.25">
      <c r="A1489" s="169">
        <v>607</v>
      </c>
      <c r="B1489" s="160" t="s">
        <v>996</v>
      </c>
      <c r="C1489" s="173">
        <v>3</v>
      </c>
      <c r="D1489" s="162">
        <v>366</v>
      </c>
      <c r="E1489" s="174">
        <v>800</v>
      </c>
      <c r="F1489" s="170" t="s">
        <v>1</v>
      </c>
      <c r="G1489" s="189" t="s">
        <v>274</v>
      </c>
      <c r="H1489" s="171" t="s">
        <v>271</v>
      </c>
      <c r="I1489" s="155"/>
    </row>
    <row r="1490" spans="1:9" x14ac:dyDescent="0.25">
      <c r="A1490" s="169"/>
      <c r="B1490" s="160"/>
      <c r="C1490" s="173"/>
      <c r="D1490" s="163"/>
      <c r="E1490" s="174"/>
      <c r="F1490" s="170"/>
      <c r="G1490" s="190"/>
      <c r="H1490" s="172"/>
      <c r="I1490" s="156"/>
    </row>
    <row r="1491" spans="1:9" x14ac:dyDescent="0.25">
      <c r="A1491" s="169">
        <v>608</v>
      </c>
      <c r="B1491" s="160" t="s">
        <v>1010</v>
      </c>
      <c r="C1491" s="173">
        <v>0.9</v>
      </c>
      <c r="D1491" s="162">
        <v>366</v>
      </c>
      <c r="E1491" s="174">
        <v>300</v>
      </c>
      <c r="F1491" s="170" t="s">
        <v>1</v>
      </c>
      <c r="G1491" s="189" t="s">
        <v>274</v>
      </c>
      <c r="H1491" s="171" t="s">
        <v>271</v>
      </c>
      <c r="I1491" s="155"/>
    </row>
    <row r="1492" spans="1:9" x14ac:dyDescent="0.25">
      <c r="A1492" s="169"/>
      <c r="B1492" s="160"/>
      <c r="C1492" s="173"/>
      <c r="D1492" s="163"/>
      <c r="E1492" s="174"/>
      <c r="F1492" s="170"/>
      <c r="G1492" s="190"/>
      <c r="H1492" s="172"/>
      <c r="I1492" s="156"/>
    </row>
    <row r="1493" spans="1:9" x14ac:dyDescent="0.25">
      <c r="A1493" s="169">
        <v>609</v>
      </c>
      <c r="B1493" s="160" t="s">
        <v>1011</v>
      </c>
      <c r="C1493" s="173">
        <v>0.9</v>
      </c>
      <c r="D1493" s="162">
        <v>366</v>
      </c>
      <c r="E1493" s="174">
        <v>300</v>
      </c>
      <c r="F1493" s="170" t="s">
        <v>1</v>
      </c>
      <c r="G1493" s="189" t="s">
        <v>274</v>
      </c>
      <c r="H1493" s="171" t="s">
        <v>271</v>
      </c>
      <c r="I1493" s="155"/>
    </row>
    <row r="1494" spans="1:9" x14ac:dyDescent="0.25">
      <c r="A1494" s="169"/>
      <c r="B1494" s="160"/>
      <c r="C1494" s="173"/>
      <c r="D1494" s="163"/>
      <c r="E1494" s="174"/>
      <c r="F1494" s="170"/>
      <c r="G1494" s="190"/>
      <c r="H1494" s="172"/>
      <c r="I1494" s="156"/>
    </row>
    <row r="1495" spans="1:9" x14ac:dyDescent="0.25">
      <c r="A1495" s="169">
        <v>610</v>
      </c>
      <c r="B1495" s="160" t="s">
        <v>1012</v>
      </c>
      <c r="C1495" s="173">
        <v>0.9</v>
      </c>
      <c r="D1495" s="162">
        <v>366</v>
      </c>
      <c r="E1495" s="174">
        <v>300</v>
      </c>
      <c r="F1495" s="170" t="s">
        <v>1</v>
      </c>
      <c r="G1495" s="189" t="s">
        <v>274</v>
      </c>
      <c r="H1495" s="171" t="s">
        <v>271</v>
      </c>
      <c r="I1495" s="155"/>
    </row>
    <row r="1496" spans="1:9" x14ac:dyDescent="0.25">
      <c r="A1496" s="169"/>
      <c r="B1496" s="160"/>
      <c r="C1496" s="173"/>
      <c r="D1496" s="163"/>
      <c r="E1496" s="174"/>
      <c r="F1496" s="170"/>
      <c r="G1496" s="190"/>
      <c r="H1496" s="172"/>
      <c r="I1496" s="156"/>
    </row>
    <row r="1497" spans="1:9" x14ac:dyDescent="0.25">
      <c r="A1497" s="169">
        <v>611</v>
      </c>
      <c r="B1497" s="160" t="s">
        <v>1013</v>
      </c>
      <c r="C1497" s="173">
        <v>0.6</v>
      </c>
      <c r="D1497" s="162">
        <v>366</v>
      </c>
      <c r="E1497" s="174">
        <v>300</v>
      </c>
      <c r="F1497" s="170" t="s">
        <v>1</v>
      </c>
      <c r="G1497" s="189" t="s">
        <v>274</v>
      </c>
      <c r="H1497" s="171" t="s">
        <v>271</v>
      </c>
      <c r="I1497" s="155"/>
    </row>
    <row r="1498" spans="1:9" x14ac:dyDescent="0.25">
      <c r="A1498" s="169"/>
      <c r="B1498" s="160"/>
      <c r="C1498" s="173"/>
      <c r="D1498" s="163"/>
      <c r="E1498" s="174"/>
      <c r="F1498" s="170"/>
      <c r="G1498" s="190"/>
      <c r="H1498" s="172"/>
      <c r="I1498" s="156"/>
    </row>
    <row r="1499" spans="1:9" ht="15" customHeight="1" x14ac:dyDescent="0.25">
      <c r="A1499" s="182" t="s">
        <v>18</v>
      </c>
      <c r="B1499" s="231"/>
      <c r="C1499" s="233">
        <f>SUM(C1460:C1498)</f>
        <v>82.684000000000012</v>
      </c>
      <c r="D1499" s="38"/>
      <c r="E1499" s="118">
        <f>SUM(E1468,E1471)</f>
        <v>1679</v>
      </c>
      <c r="F1499" s="135" t="s">
        <v>23</v>
      </c>
      <c r="G1499" s="186" t="s">
        <v>271</v>
      </c>
      <c r="H1499" s="206"/>
      <c r="I1499" s="239"/>
    </row>
    <row r="1500" spans="1:9" ht="15" customHeight="1" x14ac:dyDescent="0.25">
      <c r="A1500" s="257"/>
      <c r="B1500" s="258"/>
      <c r="C1500" s="233"/>
      <c r="D1500" s="38"/>
      <c r="E1500" s="136">
        <f>SUM(E1479,E1477,E1475,E1472,E1469,E1463,E1460)</f>
        <v>8769</v>
      </c>
      <c r="F1500" s="135" t="s">
        <v>7</v>
      </c>
      <c r="G1500" s="207"/>
      <c r="H1500" s="208"/>
      <c r="I1500" s="240"/>
    </row>
    <row r="1501" spans="1:9" ht="15" customHeight="1" x14ac:dyDescent="0.25">
      <c r="A1501" s="184"/>
      <c r="B1501" s="232"/>
      <c r="C1501" s="233"/>
      <c r="D1501" s="38"/>
      <c r="E1501" s="118">
        <f>SUM(E1465,E1467,E1473,E1481,E1483,E1485,E1487,E1489,E1491,E1493,E1495,E1497)</f>
        <v>8340</v>
      </c>
      <c r="F1501" s="117" t="s">
        <v>1</v>
      </c>
      <c r="G1501" s="209"/>
      <c r="H1501" s="210"/>
      <c r="I1501" s="241"/>
    </row>
    <row r="1502" spans="1:9" ht="17.25" customHeight="1" x14ac:dyDescent="0.25">
      <c r="A1502" s="228" t="s">
        <v>235</v>
      </c>
      <c r="B1502" s="229"/>
      <c r="C1502" s="229"/>
      <c r="D1502" s="229"/>
      <c r="E1502" s="229"/>
      <c r="F1502" s="229"/>
      <c r="G1502" s="229"/>
      <c r="H1502" s="229"/>
      <c r="I1502" s="230"/>
    </row>
    <row r="1503" spans="1:9" x14ac:dyDescent="0.25">
      <c r="A1503" s="169">
        <v>612</v>
      </c>
      <c r="B1503" s="160" t="s">
        <v>30</v>
      </c>
      <c r="C1503" s="175">
        <v>5.1349999999999998</v>
      </c>
      <c r="D1503" s="73">
        <v>537</v>
      </c>
      <c r="E1503" s="110">
        <v>1078</v>
      </c>
      <c r="F1503" s="111" t="s">
        <v>7</v>
      </c>
      <c r="G1503" s="189" t="s">
        <v>274</v>
      </c>
      <c r="H1503" s="171" t="s">
        <v>271</v>
      </c>
      <c r="I1503" s="155" t="s">
        <v>401</v>
      </c>
    </row>
    <row r="1504" spans="1:9" x14ac:dyDescent="0.25">
      <c r="A1504" s="169"/>
      <c r="B1504" s="160"/>
      <c r="C1504" s="176"/>
      <c r="D1504" s="73">
        <v>564</v>
      </c>
      <c r="E1504" s="110">
        <v>23</v>
      </c>
      <c r="F1504" s="111" t="s">
        <v>23</v>
      </c>
      <c r="G1504" s="190"/>
      <c r="H1504" s="172"/>
      <c r="I1504" s="156"/>
    </row>
    <row r="1505" spans="1:9" s="8" customFormat="1" x14ac:dyDescent="0.25">
      <c r="A1505" s="169">
        <v>613</v>
      </c>
      <c r="B1505" s="160" t="s">
        <v>41</v>
      </c>
      <c r="C1505" s="175">
        <v>7.7370000000000001</v>
      </c>
      <c r="D1505" s="162">
        <v>1730</v>
      </c>
      <c r="E1505" s="110">
        <v>480</v>
      </c>
      <c r="F1505" s="111" t="s">
        <v>23</v>
      </c>
      <c r="G1505" s="189" t="s">
        <v>274</v>
      </c>
      <c r="H1505" s="171" t="s">
        <v>271</v>
      </c>
      <c r="I1505" s="155" t="s">
        <v>400</v>
      </c>
    </row>
    <row r="1506" spans="1:9" s="8" customFormat="1" ht="23.25" customHeight="1" x14ac:dyDescent="0.25">
      <c r="A1506" s="169"/>
      <c r="B1506" s="160"/>
      <c r="C1506" s="176"/>
      <c r="D1506" s="163"/>
      <c r="E1506" s="110">
        <v>1250</v>
      </c>
      <c r="F1506" s="111" t="s">
        <v>7</v>
      </c>
      <c r="G1506" s="190"/>
      <c r="H1506" s="172"/>
      <c r="I1506" s="156"/>
    </row>
    <row r="1507" spans="1:9" x14ac:dyDescent="0.25">
      <c r="A1507" s="169">
        <v>614</v>
      </c>
      <c r="B1507" s="160" t="s">
        <v>236</v>
      </c>
      <c r="C1507" s="175">
        <v>2.762</v>
      </c>
      <c r="D1507" s="162">
        <v>605</v>
      </c>
      <c r="E1507" s="174">
        <v>605</v>
      </c>
      <c r="F1507" s="170" t="s">
        <v>7</v>
      </c>
      <c r="G1507" s="189" t="s">
        <v>274</v>
      </c>
      <c r="H1507" s="171" t="s">
        <v>271</v>
      </c>
      <c r="I1507" s="155" t="s">
        <v>399</v>
      </c>
    </row>
    <row r="1508" spans="1:9" x14ac:dyDescent="0.25">
      <c r="A1508" s="169"/>
      <c r="B1508" s="160"/>
      <c r="C1508" s="176"/>
      <c r="D1508" s="163"/>
      <c r="E1508" s="174"/>
      <c r="F1508" s="170"/>
      <c r="G1508" s="190"/>
      <c r="H1508" s="172"/>
      <c r="I1508" s="156"/>
    </row>
    <row r="1509" spans="1:9" x14ac:dyDescent="0.25">
      <c r="A1509" s="169">
        <v>615</v>
      </c>
      <c r="B1509" s="160" t="s">
        <v>237</v>
      </c>
      <c r="C1509" s="296">
        <v>1.0620000000000001</v>
      </c>
      <c r="D1509" s="162">
        <v>236</v>
      </c>
      <c r="E1509" s="174">
        <v>236</v>
      </c>
      <c r="F1509" s="170" t="s">
        <v>7</v>
      </c>
      <c r="G1509" s="189" t="s">
        <v>274</v>
      </c>
      <c r="H1509" s="171" t="s">
        <v>271</v>
      </c>
      <c r="I1509" s="155" t="s">
        <v>398</v>
      </c>
    </row>
    <row r="1510" spans="1:9" x14ac:dyDescent="0.25">
      <c r="A1510" s="169"/>
      <c r="B1510" s="160"/>
      <c r="C1510" s="297"/>
      <c r="D1510" s="163"/>
      <c r="E1510" s="174"/>
      <c r="F1510" s="170"/>
      <c r="G1510" s="190"/>
      <c r="H1510" s="172"/>
      <c r="I1510" s="156"/>
    </row>
    <row r="1511" spans="1:9" ht="15" customHeight="1" x14ac:dyDescent="0.25">
      <c r="A1511" s="182" t="s">
        <v>18</v>
      </c>
      <c r="B1511" s="231"/>
      <c r="C1511" s="233">
        <f>SUM(C1503:C1510)</f>
        <v>16.696000000000002</v>
      </c>
      <c r="D1511" s="87"/>
      <c r="E1511" s="118">
        <f>SUM(E1504,E1505)</f>
        <v>503</v>
      </c>
      <c r="F1511" s="117" t="s">
        <v>23</v>
      </c>
      <c r="G1511" s="221">
        <f>SUM(E1514,E1515,E1516)</f>
        <v>22460</v>
      </c>
      <c r="H1511" s="292"/>
      <c r="I1511" s="239"/>
    </row>
    <row r="1512" spans="1:9" x14ac:dyDescent="0.25">
      <c r="A1512" s="257"/>
      <c r="B1512" s="258"/>
      <c r="C1512" s="233"/>
      <c r="D1512" s="87"/>
      <c r="E1512" s="136">
        <v>0</v>
      </c>
      <c r="F1512" s="135" t="s">
        <v>1</v>
      </c>
      <c r="G1512" s="223"/>
      <c r="H1512" s="293"/>
      <c r="I1512" s="240"/>
    </row>
    <row r="1513" spans="1:9" x14ac:dyDescent="0.25">
      <c r="A1513" s="184"/>
      <c r="B1513" s="232"/>
      <c r="C1513" s="233"/>
      <c r="D1513" s="87"/>
      <c r="E1513" s="118">
        <f>SUM(E1503,E1506,E1507,E1509)</f>
        <v>3169</v>
      </c>
      <c r="F1513" s="117" t="s">
        <v>7</v>
      </c>
      <c r="G1513" s="223"/>
      <c r="H1513" s="293"/>
      <c r="I1513" s="240"/>
    </row>
    <row r="1514" spans="1:9" ht="15.75" customHeight="1" x14ac:dyDescent="0.25">
      <c r="A1514" s="215" t="s">
        <v>267</v>
      </c>
      <c r="B1514" s="216"/>
      <c r="C1514" s="300">
        <f>SUM(C1499,C1511)</f>
        <v>99.38000000000001</v>
      </c>
      <c r="D1514" s="39"/>
      <c r="E1514" s="119">
        <f>SUM(E1511,E1499)</f>
        <v>2182</v>
      </c>
      <c r="F1514" s="117" t="s">
        <v>23</v>
      </c>
      <c r="G1514" s="223"/>
      <c r="H1514" s="293"/>
      <c r="I1514" s="240"/>
    </row>
    <row r="1515" spans="1:9" ht="15.75" x14ac:dyDescent="0.25">
      <c r="A1515" s="217"/>
      <c r="B1515" s="218"/>
      <c r="C1515" s="301"/>
      <c r="D1515" s="40"/>
      <c r="E1515" s="147">
        <f>SUM(E1513,E1500)</f>
        <v>11938</v>
      </c>
      <c r="F1515" s="117" t="s">
        <v>7</v>
      </c>
      <c r="G1515" s="223"/>
      <c r="H1515" s="293"/>
      <c r="I1515" s="240"/>
    </row>
    <row r="1516" spans="1:9" ht="16.5" thickBot="1" x14ac:dyDescent="0.3">
      <c r="A1516" s="298"/>
      <c r="B1516" s="299"/>
      <c r="C1516" s="302"/>
      <c r="D1516" s="40"/>
      <c r="E1516" s="25">
        <f>SUM(E1501,E1512)</f>
        <v>8340</v>
      </c>
      <c r="F1516" s="122" t="s">
        <v>1</v>
      </c>
      <c r="G1516" s="294"/>
      <c r="H1516" s="295"/>
      <c r="I1516" s="241"/>
    </row>
    <row r="1517" spans="1:9" ht="29.25" customHeight="1" thickBot="1" x14ac:dyDescent="0.3">
      <c r="A1517" s="303" t="s">
        <v>269</v>
      </c>
      <c r="B1517" s="304"/>
      <c r="C1517" s="307">
        <f>SUM(C11,C111,C189,C389,C471,C587,C684,C778,C841,C925,C997,C1095,C1207,C1258,C1356,C1455,C1514)</f>
        <v>2479.7330000000002</v>
      </c>
      <c r="D1517" s="88"/>
      <c r="E1517" s="26">
        <f>SUM(E11,E111,E189,E390,E587,E684,E778,E841,E925,E997,E1095,E1207,E1258,E1356,E1455,E1514,E471)</f>
        <v>103250</v>
      </c>
      <c r="F1517" s="27" t="s">
        <v>23</v>
      </c>
      <c r="G1517" s="409">
        <f>SUM(G1511,G1455,G1356,G1258,G1207,G1095,G997,G925,G841,G778,G684,G587,G471,G389,G188,G111,H11)</f>
        <v>601423</v>
      </c>
      <c r="H1517" s="410"/>
      <c r="I1517" s="239"/>
    </row>
    <row r="1518" spans="1:9" ht="33" customHeight="1" thickBot="1" x14ac:dyDescent="0.3">
      <c r="A1518" s="305"/>
      <c r="B1518" s="306"/>
      <c r="C1518" s="307"/>
      <c r="D1518" s="89"/>
      <c r="E1518" s="26">
        <f>SUM(E112,E190,E389,E472,E588,E685,E779,E842,E926,E998,E1096,E1208,E1259,E1357,E1456,E1515)</f>
        <v>296292</v>
      </c>
      <c r="F1518" s="27" t="s">
        <v>7</v>
      </c>
      <c r="G1518" s="411"/>
      <c r="H1518" s="412"/>
      <c r="I1518" s="240"/>
    </row>
    <row r="1519" spans="1:9" ht="36" customHeight="1" thickBot="1" x14ac:dyDescent="0.3">
      <c r="A1519" s="305"/>
      <c r="B1519" s="306"/>
      <c r="C1519" s="308"/>
      <c r="D1519" s="90"/>
      <c r="E1519" s="26">
        <f>SUM(E1516,E1457,E1358,E1260,E1209,E1097,E999,E927,E843,E780,E686,E589,E473,E191,E113,E391)</f>
        <v>201881</v>
      </c>
      <c r="F1519" s="27" t="s">
        <v>1</v>
      </c>
      <c r="G1519" s="413"/>
      <c r="H1519" s="414"/>
      <c r="I1519" s="241"/>
    </row>
    <row r="1520" spans="1:9" ht="37.5" customHeight="1" thickBot="1" x14ac:dyDescent="0.3">
      <c r="A1520" s="404" t="s">
        <v>365</v>
      </c>
      <c r="B1520" s="404"/>
      <c r="C1520" s="404"/>
      <c r="D1520" s="91"/>
      <c r="E1520" s="26">
        <f>SUM(E1517)</f>
        <v>103250</v>
      </c>
      <c r="F1520" s="27" t="s">
        <v>23</v>
      </c>
      <c r="G1520" s="415">
        <f>SUM(E1520:E1523)</f>
        <v>422190</v>
      </c>
      <c r="H1520" s="416"/>
      <c r="I1520" s="239"/>
    </row>
    <row r="1521" spans="1:9" ht="19.5" thickBot="1" x14ac:dyDescent="0.3">
      <c r="A1521" s="404"/>
      <c r="B1521" s="404"/>
      <c r="C1521" s="404"/>
      <c r="D1521" s="91"/>
      <c r="E1521" s="26">
        <f>SUM(E1518)</f>
        <v>296292</v>
      </c>
      <c r="F1521" s="27" t="s">
        <v>7</v>
      </c>
      <c r="G1521" s="417"/>
      <c r="H1521" s="418"/>
      <c r="I1521" s="240"/>
    </row>
    <row r="1522" spans="1:9" ht="15" customHeight="1" x14ac:dyDescent="0.25">
      <c r="A1522" s="404"/>
      <c r="B1522" s="404"/>
      <c r="C1522" s="404"/>
      <c r="D1522" s="88"/>
      <c r="E1522" s="407">
        <f>SUM(E1387,E1381,E1140,E880,E870,E716,E703,E629,E623,E457,E449,E107,E106,)</f>
        <v>22648</v>
      </c>
      <c r="F1522" s="405" t="s">
        <v>1</v>
      </c>
      <c r="G1522" s="417"/>
      <c r="H1522" s="418"/>
      <c r="I1522" s="240"/>
    </row>
    <row r="1523" spans="1:9" ht="22.5" customHeight="1" thickBot="1" x14ac:dyDescent="0.3">
      <c r="A1523" s="404"/>
      <c r="B1523" s="404"/>
      <c r="C1523" s="404"/>
      <c r="D1523" s="90"/>
      <c r="E1523" s="408"/>
      <c r="F1523" s="406"/>
      <c r="G1523" s="419"/>
      <c r="H1523" s="420"/>
      <c r="I1523" s="241"/>
    </row>
    <row r="1524" spans="1:9" x14ac:dyDescent="0.25">
      <c r="H1524" s="93"/>
    </row>
    <row r="1525" spans="1:9" x14ac:dyDescent="0.25">
      <c r="H1525" s="93"/>
    </row>
    <row r="1526" spans="1:9" ht="14.25" customHeight="1" x14ac:dyDescent="0.25">
      <c r="H1526" s="93"/>
    </row>
    <row r="1527" spans="1:9" x14ac:dyDescent="0.25">
      <c r="H1527" s="93"/>
    </row>
    <row r="1528" spans="1:9" x14ac:dyDescent="0.25">
      <c r="H1528" s="93"/>
    </row>
    <row r="1529" spans="1:9" ht="15" customHeight="1" x14ac:dyDescent="0.25">
      <c r="H1529" s="93"/>
    </row>
    <row r="1530" spans="1:9" ht="15" customHeight="1" x14ac:dyDescent="0.25">
      <c r="H1530" s="93"/>
    </row>
    <row r="1531" spans="1:9" ht="26.25" customHeight="1" x14ac:dyDescent="0.25">
      <c r="H1531" s="93"/>
    </row>
    <row r="1532" spans="1:9" x14ac:dyDescent="0.25">
      <c r="H1532" s="93"/>
    </row>
    <row r="1533" spans="1:9" x14ac:dyDescent="0.25">
      <c r="H1533" s="93"/>
    </row>
    <row r="1534" spans="1:9" x14ac:dyDescent="0.25">
      <c r="H1534" s="93"/>
    </row>
    <row r="1535" spans="1:9" x14ac:dyDescent="0.25">
      <c r="H1535" s="93"/>
    </row>
    <row r="1536" spans="1:9" x14ac:dyDescent="0.25">
      <c r="H1536" s="93"/>
    </row>
    <row r="1537" spans="8:8" x14ac:dyDescent="0.25">
      <c r="H1537" s="93"/>
    </row>
    <row r="1538" spans="8:8" x14ac:dyDescent="0.25">
      <c r="H1538" s="93"/>
    </row>
    <row r="1539" spans="8:8" x14ac:dyDescent="0.25">
      <c r="H1539" s="93"/>
    </row>
    <row r="1540" spans="8:8" x14ac:dyDescent="0.25">
      <c r="H1540" s="93"/>
    </row>
    <row r="1541" spans="8:8" x14ac:dyDescent="0.25">
      <c r="H1541" s="93"/>
    </row>
    <row r="1542" spans="8:8" x14ac:dyDescent="0.25">
      <c r="H1542" s="93"/>
    </row>
    <row r="1543" spans="8:8" x14ac:dyDescent="0.25">
      <c r="H1543" s="93"/>
    </row>
    <row r="1544" spans="8:8" x14ac:dyDescent="0.25">
      <c r="H1544" s="93"/>
    </row>
    <row r="1545" spans="8:8" x14ac:dyDescent="0.25">
      <c r="H1545" s="93"/>
    </row>
    <row r="1546" spans="8:8" x14ac:dyDescent="0.25">
      <c r="H1546" s="93"/>
    </row>
    <row r="1547" spans="8:8" x14ac:dyDescent="0.25">
      <c r="H1547" s="93"/>
    </row>
    <row r="1548" spans="8:8" x14ac:dyDescent="0.25">
      <c r="H1548" s="93"/>
    </row>
    <row r="1549" spans="8:8" x14ac:dyDescent="0.25">
      <c r="H1549" s="93"/>
    </row>
    <row r="1550" spans="8:8" x14ac:dyDescent="0.25">
      <c r="H1550" s="93"/>
    </row>
    <row r="1551" spans="8:8" x14ac:dyDescent="0.25">
      <c r="H1551" s="93"/>
    </row>
    <row r="1552" spans="8:8" x14ac:dyDescent="0.25">
      <c r="H1552" s="93"/>
    </row>
    <row r="1553" spans="8:8" x14ac:dyDescent="0.25">
      <c r="H1553" s="93"/>
    </row>
    <row r="1554" spans="8:8" x14ac:dyDescent="0.25">
      <c r="H1554" s="93"/>
    </row>
    <row r="1555" spans="8:8" x14ac:dyDescent="0.25">
      <c r="H1555" s="93"/>
    </row>
    <row r="1556" spans="8:8" x14ac:dyDescent="0.25">
      <c r="H1556" s="93"/>
    </row>
    <row r="1557" spans="8:8" x14ac:dyDescent="0.25">
      <c r="H1557" s="93"/>
    </row>
    <row r="1558" spans="8:8" x14ac:dyDescent="0.25">
      <c r="H1558" s="93"/>
    </row>
    <row r="1559" spans="8:8" x14ac:dyDescent="0.25">
      <c r="H1559" s="93"/>
    </row>
    <row r="1560" spans="8:8" x14ac:dyDescent="0.25">
      <c r="H1560" s="93"/>
    </row>
    <row r="1561" spans="8:8" x14ac:dyDescent="0.25">
      <c r="H1561" s="93"/>
    </row>
    <row r="1562" spans="8:8" x14ac:dyDescent="0.25">
      <c r="H1562" s="93"/>
    </row>
    <row r="1563" spans="8:8" x14ac:dyDescent="0.25">
      <c r="H1563" s="93"/>
    </row>
    <row r="1564" spans="8:8" x14ac:dyDescent="0.25">
      <c r="H1564" s="93"/>
    </row>
    <row r="1565" spans="8:8" x14ac:dyDescent="0.25">
      <c r="H1565" s="93"/>
    </row>
  </sheetData>
  <mergeCells count="5079">
    <mergeCell ref="A876:A877"/>
    <mergeCell ref="C872:C874"/>
    <mergeCell ref="C868:C869"/>
    <mergeCell ref="C866:C867"/>
    <mergeCell ref="E478:E479"/>
    <mergeCell ref="F478:F479"/>
    <mergeCell ref="I885:I887"/>
    <mergeCell ref="F1201:F1202"/>
    <mergeCell ref="G1201:G1202"/>
    <mergeCell ref="H1065:H1066"/>
    <mergeCell ref="E1114:E1115"/>
    <mergeCell ref="F1114:F1115"/>
    <mergeCell ref="A1078:I1078"/>
    <mergeCell ref="A1067:B1069"/>
    <mergeCell ref="G1035:G1036"/>
    <mergeCell ref="I1045:I1046"/>
    <mergeCell ref="C1015:C1016"/>
    <mergeCell ref="A1027:B1029"/>
    <mergeCell ref="E1166:E1167"/>
    <mergeCell ref="F1166:F1167"/>
    <mergeCell ref="G1151:G1152"/>
    <mergeCell ref="A1059:A1060"/>
    <mergeCell ref="H1175:H1176"/>
    <mergeCell ref="G1037:G1038"/>
    <mergeCell ref="I1027:I1029"/>
    <mergeCell ref="I1017:I1018"/>
    <mergeCell ref="A1104:A1105"/>
    <mergeCell ref="F1171:F1172"/>
    <mergeCell ref="I1173:I1174"/>
    <mergeCell ref="I1175:I1176"/>
    <mergeCell ref="B1177:B1178"/>
    <mergeCell ref="I1168:I1170"/>
    <mergeCell ref="B489:B490"/>
    <mergeCell ref="D489:D490"/>
    <mergeCell ref="C503:C504"/>
    <mergeCell ref="E507:E508"/>
    <mergeCell ref="E501:E502"/>
    <mergeCell ref="A511:A512"/>
    <mergeCell ref="H505:H506"/>
    <mergeCell ref="B507:B508"/>
    <mergeCell ref="B509:B510"/>
    <mergeCell ref="C509:C510"/>
    <mergeCell ref="D509:D510"/>
    <mergeCell ref="C507:C508"/>
    <mergeCell ref="A497:A498"/>
    <mergeCell ref="H493:H494"/>
    <mergeCell ref="H491:H492"/>
    <mergeCell ref="B491:B492"/>
    <mergeCell ref="B511:B512"/>
    <mergeCell ref="A507:A508"/>
    <mergeCell ref="A499:A500"/>
    <mergeCell ref="A489:A490"/>
    <mergeCell ref="F491:F492"/>
    <mergeCell ref="B501:B502"/>
    <mergeCell ref="F507:F508"/>
    <mergeCell ref="I499:I500"/>
    <mergeCell ref="G503:G504"/>
    <mergeCell ref="H503:H504"/>
    <mergeCell ref="I501:I502"/>
    <mergeCell ref="I509:I510"/>
    <mergeCell ref="C734:C735"/>
    <mergeCell ref="H816:H817"/>
    <mergeCell ref="I1448:I1449"/>
    <mergeCell ref="I1450:I1451"/>
    <mergeCell ref="H1373:H1374"/>
    <mergeCell ref="H1375:H1376"/>
    <mergeCell ref="G1363:G1364"/>
    <mergeCell ref="G1371:G1372"/>
    <mergeCell ref="I1446:I1447"/>
    <mergeCell ref="I1363:I1364"/>
    <mergeCell ref="I1365:I1366"/>
    <mergeCell ref="I1367:I1368"/>
    <mergeCell ref="F1448:F1449"/>
    <mergeCell ref="D1393:D1394"/>
    <mergeCell ref="F1397:F1398"/>
    <mergeCell ref="G1375:G1376"/>
    <mergeCell ref="H1391:H1392"/>
    <mergeCell ref="H1393:H1394"/>
    <mergeCell ref="G1409:G1410"/>
    <mergeCell ref="E505:E506"/>
    <mergeCell ref="G1411:G1412"/>
    <mergeCell ref="G1413:G1414"/>
    <mergeCell ref="H1399:H1400"/>
    <mergeCell ref="G1404:H1404"/>
    <mergeCell ref="H1397:H1398"/>
    <mergeCell ref="I1415:I1417"/>
    <mergeCell ref="F1381:F1382"/>
    <mergeCell ref="E1393:E1394"/>
    <mergeCell ref="E1428:E1429"/>
    <mergeCell ref="I1436:I1437"/>
    <mergeCell ref="I1438:I1439"/>
    <mergeCell ref="I1212:I1213"/>
    <mergeCell ref="H1177:H1178"/>
    <mergeCell ref="H1181:H1182"/>
    <mergeCell ref="D1263:D1264"/>
    <mergeCell ref="D1181:D1182"/>
    <mergeCell ref="H1326:H1327"/>
    <mergeCell ref="I1326:I1327"/>
    <mergeCell ref="I1336:I1337"/>
    <mergeCell ref="E1187:E1188"/>
    <mergeCell ref="F1197:F1198"/>
    <mergeCell ref="G1236:G1237"/>
    <mergeCell ref="G1238:G1241"/>
    <mergeCell ref="G1324:G1325"/>
    <mergeCell ref="G1393:G1394"/>
    <mergeCell ref="F1314:F1315"/>
    <mergeCell ref="H1287:H1288"/>
    <mergeCell ref="G1185:G1186"/>
    <mergeCell ref="I1379:I1380"/>
    <mergeCell ref="I1348:I1349"/>
    <mergeCell ref="I1350:I1352"/>
    <mergeCell ref="I1361:I1362"/>
    <mergeCell ref="I1238:I1241"/>
    <mergeCell ref="I1225:I1227"/>
    <mergeCell ref="H1342:H1343"/>
    <mergeCell ref="I1342:I1343"/>
    <mergeCell ref="F1361:F1362"/>
    <mergeCell ref="I1371:I1372"/>
    <mergeCell ref="E1344:E1345"/>
    <mergeCell ref="G1234:G1235"/>
    <mergeCell ref="F1285:F1286"/>
    <mergeCell ref="G1285:G1286"/>
    <mergeCell ref="H1285:H1286"/>
    <mergeCell ref="I1285:I1286"/>
    <mergeCell ref="B1293:B1294"/>
    <mergeCell ref="C1293:C1294"/>
    <mergeCell ref="D1293:D1294"/>
    <mergeCell ref="E1293:E1294"/>
    <mergeCell ref="F1293:F1294"/>
    <mergeCell ref="G1293:G1294"/>
    <mergeCell ref="E1287:E1288"/>
    <mergeCell ref="D1289:D1290"/>
    <mergeCell ref="G1334:G1335"/>
    <mergeCell ref="B1348:B1349"/>
    <mergeCell ref="E1348:E1349"/>
    <mergeCell ref="E1365:E1366"/>
    <mergeCell ref="C1234:C1235"/>
    <mergeCell ref="B1238:B1241"/>
    <mergeCell ref="E1328:E1329"/>
    <mergeCell ref="I1322:I1323"/>
    <mergeCell ref="E1363:E1364"/>
    <mergeCell ref="G1322:G1323"/>
    <mergeCell ref="H1234:H1235"/>
    <mergeCell ref="G1275:G1276"/>
    <mergeCell ref="G1267:G1268"/>
    <mergeCell ref="B1267:B1268"/>
    <mergeCell ref="G1271:G1272"/>
    <mergeCell ref="H1273:H1274"/>
    <mergeCell ref="D1242:D1243"/>
    <mergeCell ref="H1267:H1268"/>
    <mergeCell ref="H1277:H1278"/>
    <mergeCell ref="A1386:I1386"/>
    <mergeCell ref="C1387:C1388"/>
    <mergeCell ref="C1328:C1329"/>
    <mergeCell ref="D1328:D1329"/>
    <mergeCell ref="F1342:F1343"/>
    <mergeCell ref="G1304:G1305"/>
    <mergeCell ref="H1316:H1317"/>
    <mergeCell ref="G1320:G1321"/>
    <mergeCell ref="D1350:D1352"/>
    <mergeCell ref="E1361:E1362"/>
    <mergeCell ref="F1346:F1347"/>
    <mergeCell ref="F1336:F1337"/>
    <mergeCell ref="E1387:E1388"/>
    <mergeCell ref="C1279:C1280"/>
    <mergeCell ref="D1279:D1280"/>
    <mergeCell ref="E1279:E1280"/>
    <mergeCell ref="D1361:D1362"/>
    <mergeCell ref="D1365:D1366"/>
    <mergeCell ref="D1295:D1296"/>
    <mergeCell ref="E1295:E1296"/>
    <mergeCell ref="H1295:H1296"/>
    <mergeCell ref="I1295:I1296"/>
    <mergeCell ref="C1283:C1284"/>
    <mergeCell ref="C1342:C1343"/>
    <mergeCell ref="C1348:C1349"/>
    <mergeCell ref="C1350:C1352"/>
    <mergeCell ref="E1304:E1305"/>
    <mergeCell ref="E1381:E1382"/>
    <mergeCell ref="E1350:E1352"/>
    <mergeCell ref="I1314:I1315"/>
    <mergeCell ref="H1312:H1313"/>
    <mergeCell ref="H1304:H1305"/>
    <mergeCell ref="G1203:G1204"/>
    <mergeCell ref="F1187:F1188"/>
    <mergeCell ref="I1189:I1190"/>
    <mergeCell ref="H1187:H1188"/>
    <mergeCell ref="I1242:I1243"/>
    <mergeCell ref="G1395:G1396"/>
    <mergeCell ref="F1387:F1388"/>
    <mergeCell ref="G1389:G1390"/>
    <mergeCell ref="F1391:F1392"/>
    <mergeCell ref="H1332:H1333"/>
    <mergeCell ref="H1334:H1335"/>
    <mergeCell ref="I1334:I1335"/>
    <mergeCell ref="G1258:H1260"/>
    <mergeCell ref="D1371:D1372"/>
    <mergeCell ref="D1332:D1333"/>
    <mergeCell ref="E1289:E1290"/>
    <mergeCell ref="D1324:D1325"/>
    <mergeCell ref="G1379:G1380"/>
    <mergeCell ref="G1373:G1374"/>
    <mergeCell ref="G1387:G1388"/>
    <mergeCell ref="D1342:D1343"/>
    <mergeCell ref="F1350:F1352"/>
    <mergeCell ref="G1361:G1362"/>
    <mergeCell ref="D1340:D1341"/>
    <mergeCell ref="G1218:G1219"/>
    <mergeCell ref="H1193:H1194"/>
    <mergeCell ref="F1375:F1376"/>
    <mergeCell ref="I1383:I1385"/>
    <mergeCell ref="I1230:I1231"/>
    <mergeCell ref="F1216:F1217"/>
    <mergeCell ref="I1218:I1219"/>
    <mergeCell ref="I1220:I1221"/>
    <mergeCell ref="E1411:E1412"/>
    <mergeCell ref="F1411:F1412"/>
    <mergeCell ref="E1375:E1376"/>
    <mergeCell ref="F1279:F1280"/>
    <mergeCell ref="G1279:G1280"/>
    <mergeCell ref="H1279:H1280"/>
    <mergeCell ref="D1283:D1284"/>
    <mergeCell ref="E1283:E1284"/>
    <mergeCell ref="F1283:F1284"/>
    <mergeCell ref="G1283:G1284"/>
    <mergeCell ref="H1283:H1284"/>
    <mergeCell ref="D1285:D1286"/>
    <mergeCell ref="I922:I923"/>
    <mergeCell ref="I936:I943"/>
    <mergeCell ref="I944:I945"/>
    <mergeCell ref="I946:I947"/>
    <mergeCell ref="I948:I949"/>
    <mergeCell ref="I1119:I1120"/>
    <mergeCell ref="G1119:G1120"/>
    <mergeCell ref="H1112:H1113"/>
    <mergeCell ref="I1185:I1186"/>
    <mergeCell ref="I1187:I1188"/>
    <mergeCell ref="E1168:E1170"/>
    <mergeCell ref="F1168:F1170"/>
    <mergeCell ref="E1171:E1172"/>
    <mergeCell ref="D1369:D1370"/>
    <mergeCell ref="D1373:D1374"/>
    <mergeCell ref="G1350:G1352"/>
    <mergeCell ref="H1293:H1294"/>
    <mergeCell ref="D1171:D1172"/>
    <mergeCell ref="G990:G991"/>
    <mergeCell ref="G992:G993"/>
    <mergeCell ref="I734:I735"/>
    <mergeCell ref="D858:D859"/>
    <mergeCell ref="D863:D865"/>
    <mergeCell ref="D868:D869"/>
    <mergeCell ref="C1033:C1034"/>
    <mergeCell ref="I1067:I1069"/>
    <mergeCell ref="I1065:I1066"/>
    <mergeCell ref="C1045:C1046"/>
    <mergeCell ref="D1045:D1046"/>
    <mergeCell ref="A968:A969"/>
    <mergeCell ref="B968:B969"/>
    <mergeCell ref="C968:C969"/>
    <mergeCell ref="A776:B777"/>
    <mergeCell ref="C776:C777"/>
    <mergeCell ref="A838:B840"/>
    <mergeCell ref="C838:C840"/>
    <mergeCell ref="F937:F943"/>
    <mergeCell ref="E955:E957"/>
    <mergeCell ref="F955:F957"/>
    <mergeCell ref="I852:I853"/>
    <mergeCell ref="I828:I829"/>
    <mergeCell ref="C1027:C1029"/>
    <mergeCell ref="C1007:C1009"/>
    <mergeCell ref="C1010:C1011"/>
    <mergeCell ref="I1039:I1040"/>
    <mergeCell ref="I841:I843"/>
    <mergeCell ref="I909:I911"/>
    <mergeCell ref="B1045:B1046"/>
    <mergeCell ref="E937:E943"/>
    <mergeCell ref="G838:H840"/>
    <mergeCell ref="I860:I861"/>
    <mergeCell ref="I838:I840"/>
    <mergeCell ref="C878:C879"/>
    <mergeCell ref="G852:G853"/>
    <mergeCell ref="G846:G847"/>
    <mergeCell ref="G848:G849"/>
    <mergeCell ref="I872:I874"/>
    <mergeCell ref="A875:I875"/>
    <mergeCell ref="G860:H861"/>
    <mergeCell ref="D846:D847"/>
    <mergeCell ref="D848:D849"/>
    <mergeCell ref="H868:H869"/>
    <mergeCell ref="G876:G877"/>
    <mergeCell ref="D870:D871"/>
    <mergeCell ref="C848:C849"/>
    <mergeCell ref="D852:D853"/>
    <mergeCell ref="A850:A851"/>
    <mergeCell ref="B850:B851"/>
    <mergeCell ref="A870:A871"/>
    <mergeCell ref="B870:B871"/>
    <mergeCell ref="C863:C865"/>
    <mergeCell ref="B863:B865"/>
    <mergeCell ref="B868:B869"/>
    <mergeCell ref="G870:G871"/>
    <mergeCell ref="D876:D877"/>
    <mergeCell ref="H850:H851"/>
    <mergeCell ref="H852:H853"/>
    <mergeCell ref="G854:H856"/>
    <mergeCell ref="A848:A849"/>
    <mergeCell ref="B848:B849"/>
    <mergeCell ref="B846:B847"/>
    <mergeCell ref="D878:D879"/>
    <mergeCell ref="A846:A847"/>
    <mergeCell ref="A868:A869"/>
    <mergeCell ref="I826:I827"/>
    <mergeCell ref="I816:I817"/>
    <mergeCell ref="I822:I823"/>
    <mergeCell ref="I824:I825"/>
    <mergeCell ref="F899:F900"/>
    <mergeCell ref="D689:D690"/>
    <mergeCell ref="H809:H810"/>
    <mergeCell ref="D691:D692"/>
    <mergeCell ref="D866:D867"/>
    <mergeCell ref="B878:B879"/>
    <mergeCell ref="H720:H721"/>
    <mergeCell ref="G679:G680"/>
    <mergeCell ref="C899:C900"/>
    <mergeCell ref="D712:D713"/>
    <mergeCell ref="B722:B723"/>
    <mergeCell ref="B716:B717"/>
    <mergeCell ref="C693:C694"/>
    <mergeCell ref="C695:C696"/>
    <mergeCell ref="C722:C723"/>
    <mergeCell ref="C724:C726"/>
    <mergeCell ref="C728:C729"/>
    <mergeCell ref="B794:B795"/>
    <mergeCell ref="E794:E795"/>
    <mergeCell ref="E888:E891"/>
    <mergeCell ref="F888:F891"/>
    <mergeCell ref="E895:E896"/>
    <mergeCell ref="F895:F896"/>
    <mergeCell ref="F790:F791"/>
    <mergeCell ref="F811:F812"/>
    <mergeCell ref="G822:G823"/>
    <mergeCell ref="I854:I856"/>
    <mergeCell ref="A857:I857"/>
    <mergeCell ref="I830:I831"/>
    <mergeCell ref="I832:I833"/>
    <mergeCell ref="H863:H865"/>
    <mergeCell ref="I905:I906"/>
    <mergeCell ref="I907:I908"/>
    <mergeCell ref="I705:I706"/>
    <mergeCell ref="I754:I755"/>
    <mergeCell ref="I888:I891"/>
    <mergeCell ref="I892:I894"/>
    <mergeCell ref="I895:I896"/>
    <mergeCell ref="I897:I898"/>
    <mergeCell ref="B758:B759"/>
    <mergeCell ref="C758:C759"/>
    <mergeCell ref="D758:D759"/>
    <mergeCell ref="I748:I749"/>
    <mergeCell ref="I738:I739"/>
    <mergeCell ref="I740:I741"/>
    <mergeCell ref="I752:I753"/>
    <mergeCell ref="I868:I869"/>
    <mergeCell ref="C841:C843"/>
    <mergeCell ref="I876:I877"/>
    <mergeCell ref="I878:I879"/>
    <mergeCell ref="I880:I881"/>
    <mergeCell ref="G732:G733"/>
    <mergeCell ref="I798:I799"/>
    <mergeCell ref="H830:H831"/>
    <mergeCell ref="B866:B867"/>
    <mergeCell ref="C870:C871"/>
    <mergeCell ref="A872:B874"/>
    <mergeCell ref="C901:C902"/>
    <mergeCell ref="D880:D881"/>
    <mergeCell ref="D885:D887"/>
    <mergeCell ref="I592:I593"/>
    <mergeCell ref="I600:I601"/>
    <mergeCell ref="I602:I603"/>
    <mergeCell ref="I730:I731"/>
    <mergeCell ref="G689:G690"/>
    <mergeCell ref="G691:G692"/>
    <mergeCell ref="I608:I609"/>
    <mergeCell ref="I623:I629"/>
    <mergeCell ref="I634:I636"/>
    <mergeCell ref="I689:I690"/>
    <mergeCell ref="I618:I619"/>
    <mergeCell ref="I620:I622"/>
    <mergeCell ref="I604:I605"/>
    <mergeCell ref="I606:I607"/>
    <mergeCell ref="F689:F690"/>
    <mergeCell ref="G632:G633"/>
    <mergeCell ref="G638:G639"/>
    <mergeCell ref="G666:G668"/>
    <mergeCell ref="G600:G601"/>
    <mergeCell ref="I710:I711"/>
    <mergeCell ref="I712:I713"/>
    <mergeCell ref="I714:I715"/>
    <mergeCell ref="I716:I717"/>
    <mergeCell ref="I677:I678"/>
    <mergeCell ref="F655:F656"/>
    <mergeCell ref="I675:I676"/>
    <mergeCell ref="I610:I612"/>
    <mergeCell ref="I613:I617"/>
    <mergeCell ref="H606:H607"/>
    <mergeCell ref="G697:G698"/>
    <mergeCell ref="G699:G700"/>
    <mergeCell ref="G701:G702"/>
    <mergeCell ref="I557:I558"/>
    <mergeCell ref="G533:G534"/>
    <mergeCell ref="I483:I484"/>
    <mergeCell ref="I485:I486"/>
    <mergeCell ref="I632:I633"/>
    <mergeCell ref="I638:I639"/>
    <mergeCell ref="I648:I649"/>
    <mergeCell ref="I653:I654"/>
    <mergeCell ref="I655:I656"/>
    <mergeCell ref="I666:I668"/>
    <mergeCell ref="I555:I556"/>
    <mergeCell ref="I505:I506"/>
    <mergeCell ref="G495:G496"/>
    <mergeCell ref="G497:G498"/>
    <mergeCell ref="H497:H498"/>
    <mergeCell ref="H499:H500"/>
    <mergeCell ref="G499:G500"/>
    <mergeCell ref="I563:I565"/>
    <mergeCell ref="H495:H496"/>
    <mergeCell ref="G487:G488"/>
    <mergeCell ref="G489:G490"/>
    <mergeCell ref="G491:G492"/>
    <mergeCell ref="G493:G494"/>
    <mergeCell ref="G648:G649"/>
    <mergeCell ref="G653:G654"/>
    <mergeCell ref="I596:I599"/>
    <mergeCell ref="I537:I539"/>
    <mergeCell ref="I547:I549"/>
    <mergeCell ref="G587:H589"/>
    <mergeCell ref="I511:I512"/>
    <mergeCell ref="I559:I560"/>
    <mergeCell ref="I561:I562"/>
    <mergeCell ref="I503:I504"/>
    <mergeCell ref="A550:I550"/>
    <mergeCell ref="G515:G516"/>
    <mergeCell ref="H515:H516"/>
    <mergeCell ref="F501:F502"/>
    <mergeCell ref="A503:A504"/>
    <mergeCell ref="A505:A506"/>
    <mergeCell ref="B505:B506"/>
    <mergeCell ref="C505:C506"/>
    <mergeCell ref="D505:D506"/>
    <mergeCell ref="E509:E510"/>
    <mergeCell ref="F509:F510"/>
    <mergeCell ref="G509:G510"/>
    <mergeCell ref="H509:H510"/>
    <mergeCell ref="F511:F512"/>
    <mergeCell ref="I515:I516"/>
    <mergeCell ref="H501:H502"/>
    <mergeCell ref="G507:G508"/>
    <mergeCell ref="H507:H508"/>
    <mergeCell ref="I507:I508"/>
    <mergeCell ref="D503:D504"/>
    <mergeCell ref="D535:D536"/>
    <mergeCell ref="D543:D544"/>
    <mergeCell ref="G527:G528"/>
    <mergeCell ref="A535:A536"/>
    <mergeCell ref="B535:B536"/>
    <mergeCell ref="A543:A544"/>
    <mergeCell ref="A545:A546"/>
    <mergeCell ref="A501:A502"/>
    <mergeCell ref="G511:G512"/>
    <mergeCell ref="H511:H512"/>
    <mergeCell ref="A509:A510"/>
    <mergeCell ref="I553:I554"/>
    <mergeCell ref="F553:F554"/>
    <mergeCell ref="I468:I469"/>
    <mergeCell ref="I476:I477"/>
    <mergeCell ref="I441:I442"/>
    <mergeCell ref="I417:I418"/>
    <mergeCell ref="I447:I450"/>
    <mergeCell ref="I455:I456"/>
    <mergeCell ref="I429:I430"/>
    <mergeCell ref="I400:I401"/>
    <mergeCell ref="I402:I405"/>
    <mergeCell ref="I406:I407"/>
    <mergeCell ref="I408:I409"/>
    <mergeCell ref="F531:F532"/>
    <mergeCell ref="G505:G506"/>
    <mergeCell ref="H533:H534"/>
    <mergeCell ref="I487:I488"/>
    <mergeCell ref="I489:I490"/>
    <mergeCell ref="I491:I492"/>
    <mergeCell ref="I493:I494"/>
    <mergeCell ref="I495:I496"/>
    <mergeCell ref="H487:H488"/>
    <mergeCell ref="F462:F463"/>
    <mergeCell ref="I457:I459"/>
    <mergeCell ref="I466:I467"/>
    <mergeCell ref="I445:I446"/>
    <mergeCell ref="H481:H482"/>
    <mergeCell ref="H485:H486"/>
    <mergeCell ref="F513:F514"/>
    <mergeCell ref="G513:G514"/>
    <mergeCell ref="H513:H514"/>
    <mergeCell ref="I513:I514"/>
    <mergeCell ref="I427:I428"/>
    <mergeCell ref="D435:D436"/>
    <mergeCell ref="A421:A422"/>
    <mergeCell ref="E363:E364"/>
    <mergeCell ref="F363:F364"/>
    <mergeCell ref="D396:D397"/>
    <mergeCell ref="F383:F384"/>
    <mergeCell ref="F396:F397"/>
    <mergeCell ref="F398:F399"/>
    <mergeCell ref="G408:G409"/>
    <mergeCell ref="H431:H432"/>
    <mergeCell ref="H435:H436"/>
    <mergeCell ref="G431:G432"/>
    <mergeCell ref="A433:A434"/>
    <mergeCell ref="B417:B418"/>
    <mergeCell ref="B419:B420"/>
    <mergeCell ref="F429:F430"/>
    <mergeCell ref="E427:E428"/>
    <mergeCell ref="F427:F428"/>
    <mergeCell ref="B423:B424"/>
    <mergeCell ref="C429:C430"/>
    <mergeCell ref="B398:B399"/>
    <mergeCell ref="E381:E382"/>
    <mergeCell ref="F381:F382"/>
    <mergeCell ref="D367:D368"/>
    <mergeCell ref="D369:D372"/>
    <mergeCell ref="A394:A395"/>
    <mergeCell ref="C425:C426"/>
    <mergeCell ref="D425:D426"/>
    <mergeCell ref="D427:D428"/>
    <mergeCell ref="D429:D430"/>
    <mergeCell ref="H425:H426"/>
    <mergeCell ref="I349:I350"/>
    <mergeCell ref="I351:I352"/>
    <mergeCell ref="B394:B395"/>
    <mergeCell ref="B383:B384"/>
    <mergeCell ref="D373:D376"/>
    <mergeCell ref="B381:B382"/>
    <mergeCell ref="B361:B362"/>
    <mergeCell ref="C361:C362"/>
    <mergeCell ref="E412:E414"/>
    <mergeCell ref="F412:F414"/>
    <mergeCell ref="E421:E422"/>
    <mergeCell ref="C431:C432"/>
    <mergeCell ref="E429:E430"/>
    <mergeCell ref="G396:G397"/>
    <mergeCell ref="G398:G399"/>
    <mergeCell ref="E365:E366"/>
    <mergeCell ref="F365:F366"/>
    <mergeCell ref="I412:I414"/>
    <mergeCell ref="I415:I416"/>
    <mergeCell ref="C383:C384"/>
    <mergeCell ref="D383:D384"/>
    <mergeCell ref="H394:H395"/>
    <mergeCell ref="G415:G416"/>
    <mergeCell ref="I410:I411"/>
    <mergeCell ref="I365:I366"/>
    <mergeCell ref="G369:G372"/>
    <mergeCell ref="I431:I432"/>
    <mergeCell ref="H383:H384"/>
    <mergeCell ref="D406:D407"/>
    <mergeCell ref="I381:I382"/>
    <mergeCell ref="I385:I386"/>
    <mergeCell ref="H349:H350"/>
    <mergeCell ref="B227:B228"/>
    <mergeCell ref="A263:B265"/>
    <mergeCell ref="C275:C276"/>
    <mergeCell ref="E283:E284"/>
    <mergeCell ref="A214:A215"/>
    <mergeCell ref="C224:C226"/>
    <mergeCell ref="G229:G230"/>
    <mergeCell ref="G183:G184"/>
    <mergeCell ref="D194:D195"/>
    <mergeCell ref="B119:B121"/>
    <mergeCell ref="G122:G124"/>
    <mergeCell ref="G119:G121"/>
    <mergeCell ref="A277:A278"/>
    <mergeCell ref="B127:B128"/>
    <mergeCell ref="A198:A199"/>
    <mergeCell ref="A196:A197"/>
    <mergeCell ref="B196:B197"/>
    <mergeCell ref="A152:A153"/>
    <mergeCell ref="B152:B153"/>
    <mergeCell ref="A154:A155"/>
    <mergeCell ref="A200:A201"/>
    <mergeCell ref="E183:E184"/>
    <mergeCell ref="F183:F184"/>
    <mergeCell ref="A183:A184"/>
    <mergeCell ref="C150:C151"/>
    <mergeCell ref="C183:C184"/>
    <mergeCell ref="C194:C195"/>
    <mergeCell ref="D220:D221"/>
    <mergeCell ref="C160:C161"/>
    <mergeCell ref="B154:B155"/>
    <mergeCell ref="C214:C215"/>
    <mergeCell ref="A188:B188"/>
    <mergeCell ref="G11:G12"/>
    <mergeCell ref="A31:A32"/>
    <mergeCell ref="B31:B32"/>
    <mergeCell ref="C31:C32"/>
    <mergeCell ref="G80:G81"/>
    <mergeCell ref="G37:G38"/>
    <mergeCell ref="G84:G85"/>
    <mergeCell ref="E15:E16"/>
    <mergeCell ref="G17:G18"/>
    <mergeCell ref="G19:G20"/>
    <mergeCell ref="C237:C238"/>
    <mergeCell ref="E131:E132"/>
    <mergeCell ref="F131:F132"/>
    <mergeCell ref="A135:A136"/>
    <mergeCell ref="B135:B136"/>
    <mergeCell ref="A137:A138"/>
    <mergeCell ref="A208:A209"/>
    <mergeCell ref="F210:F211"/>
    <mergeCell ref="A122:A124"/>
    <mergeCell ref="B122:B124"/>
    <mergeCell ref="E200:E201"/>
    <mergeCell ref="F154:F155"/>
    <mergeCell ref="F220:F221"/>
    <mergeCell ref="F214:F215"/>
    <mergeCell ref="D29:D30"/>
    <mergeCell ref="A78:A79"/>
    <mergeCell ref="B78:B79"/>
    <mergeCell ref="C88:C89"/>
    <mergeCell ref="D88:D89"/>
    <mergeCell ref="E88:E89"/>
    <mergeCell ref="F88:F89"/>
    <mergeCell ref="G88:G89"/>
    <mergeCell ref="G15:G16"/>
    <mergeCell ref="F19:F20"/>
    <mergeCell ref="C21:C22"/>
    <mergeCell ref="C23:C24"/>
    <mergeCell ref="C25:C26"/>
    <mergeCell ref="C27:C28"/>
    <mergeCell ref="C44:C45"/>
    <mergeCell ref="C78:C79"/>
    <mergeCell ref="H78:H79"/>
    <mergeCell ref="C72:C73"/>
    <mergeCell ref="D72:D73"/>
    <mergeCell ref="E74:E75"/>
    <mergeCell ref="F74:F75"/>
    <mergeCell ref="E78:E79"/>
    <mergeCell ref="F78:F79"/>
    <mergeCell ref="E27:E28"/>
    <mergeCell ref="E17:E18"/>
    <mergeCell ref="F21:F22"/>
    <mergeCell ref="C35:C36"/>
    <mergeCell ref="E46:E47"/>
    <mergeCell ref="E48:E49"/>
    <mergeCell ref="C76:C77"/>
    <mergeCell ref="D74:D75"/>
    <mergeCell ref="I25:I26"/>
    <mergeCell ref="I27:I28"/>
    <mergeCell ref="A74:A75"/>
    <mergeCell ref="H31:H32"/>
    <mergeCell ref="E64:E65"/>
    <mergeCell ref="A84:A85"/>
    <mergeCell ref="B84:B85"/>
    <mergeCell ref="C84:C85"/>
    <mergeCell ref="D84:D85"/>
    <mergeCell ref="A82:A83"/>
    <mergeCell ref="E76:E77"/>
    <mergeCell ref="H76:H77"/>
    <mergeCell ref="D92:D93"/>
    <mergeCell ref="A92:A93"/>
    <mergeCell ref="B92:B93"/>
    <mergeCell ref="E84:E85"/>
    <mergeCell ref="F84:F85"/>
    <mergeCell ref="F37:F38"/>
    <mergeCell ref="B80:B81"/>
    <mergeCell ref="C80:C81"/>
    <mergeCell ref="D80:D81"/>
    <mergeCell ref="E80:E81"/>
    <mergeCell ref="F80:F81"/>
    <mergeCell ref="E56:E57"/>
    <mergeCell ref="F56:F57"/>
    <mergeCell ref="H33:H34"/>
    <mergeCell ref="E90:E91"/>
    <mergeCell ref="F90:F91"/>
    <mergeCell ref="D78:D79"/>
    <mergeCell ref="E72:E73"/>
    <mergeCell ref="F72:F73"/>
    <mergeCell ref="G72:G73"/>
    <mergeCell ref="I102:I103"/>
    <mergeCell ref="I107:I108"/>
    <mergeCell ref="H119:H121"/>
    <mergeCell ref="H98:H99"/>
    <mergeCell ref="H122:H124"/>
    <mergeCell ref="I131:I132"/>
    <mergeCell ref="I119:I121"/>
    <mergeCell ref="I129:I130"/>
    <mergeCell ref="B160:B161"/>
    <mergeCell ref="I125:I126"/>
    <mergeCell ref="I127:I128"/>
    <mergeCell ref="G102:G103"/>
    <mergeCell ref="G98:G99"/>
    <mergeCell ref="B107:B108"/>
    <mergeCell ref="I70:I71"/>
    <mergeCell ref="I74:I75"/>
    <mergeCell ref="I72:I73"/>
    <mergeCell ref="H72:H73"/>
    <mergeCell ref="B82:B83"/>
    <mergeCell ref="C82:C83"/>
    <mergeCell ref="D82:D83"/>
    <mergeCell ref="F86:F87"/>
    <mergeCell ref="I88:I89"/>
    <mergeCell ref="I84:I85"/>
    <mergeCell ref="I82:I83"/>
    <mergeCell ref="D152:D153"/>
    <mergeCell ref="D154:D155"/>
    <mergeCell ref="I135:I136"/>
    <mergeCell ref="D135:D136"/>
    <mergeCell ref="C133:C134"/>
    <mergeCell ref="C135:C136"/>
    <mergeCell ref="G94:H96"/>
    <mergeCell ref="A90:A91"/>
    <mergeCell ref="G92:G93"/>
    <mergeCell ref="B90:B91"/>
    <mergeCell ref="C90:C91"/>
    <mergeCell ref="D90:D91"/>
    <mergeCell ref="E92:E93"/>
    <mergeCell ref="D125:D126"/>
    <mergeCell ref="A116:A118"/>
    <mergeCell ref="A102:A103"/>
    <mergeCell ref="A97:I97"/>
    <mergeCell ref="I94:I96"/>
    <mergeCell ref="E135:E136"/>
    <mergeCell ref="F135:F136"/>
    <mergeCell ref="H102:H103"/>
    <mergeCell ref="G135:G136"/>
    <mergeCell ref="G137:G138"/>
    <mergeCell ref="D131:D132"/>
    <mergeCell ref="D133:D134"/>
    <mergeCell ref="D98:D99"/>
    <mergeCell ref="G127:G128"/>
    <mergeCell ref="D100:D101"/>
    <mergeCell ref="D102:D103"/>
    <mergeCell ref="G116:G118"/>
    <mergeCell ref="E86:E87"/>
    <mergeCell ref="H90:H91"/>
    <mergeCell ref="D218:D219"/>
    <mergeCell ref="F92:F93"/>
    <mergeCell ref="H255:H256"/>
    <mergeCell ref="E255:E256"/>
    <mergeCell ref="A266:I266"/>
    <mergeCell ref="D277:D278"/>
    <mergeCell ref="B271:B272"/>
    <mergeCell ref="A273:A274"/>
    <mergeCell ref="I311:I312"/>
    <mergeCell ref="I313:I314"/>
    <mergeCell ref="I315:I316"/>
    <mergeCell ref="B313:B314"/>
    <mergeCell ref="G82:G83"/>
    <mergeCell ref="H82:H83"/>
    <mergeCell ref="A88:A89"/>
    <mergeCell ref="B88:B89"/>
    <mergeCell ref="F82:F83"/>
    <mergeCell ref="A125:A126"/>
    <mergeCell ref="B125:B126"/>
    <mergeCell ref="C173:C174"/>
    <mergeCell ref="D150:D151"/>
    <mergeCell ref="D119:D121"/>
    <mergeCell ref="D122:D124"/>
    <mergeCell ref="E162:E163"/>
    <mergeCell ref="B166:B167"/>
    <mergeCell ref="D164:D165"/>
    <mergeCell ref="A150:A151"/>
    <mergeCell ref="H88:H89"/>
    <mergeCell ref="C341:C342"/>
    <mergeCell ref="E275:E276"/>
    <mergeCell ref="C257:C258"/>
    <mergeCell ref="F329:F330"/>
    <mergeCell ref="E329:E330"/>
    <mergeCell ref="E335:E336"/>
    <mergeCell ref="F335:F336"/>
    <mergeCell ref="F313:F314"/>
    <mergeCell ref="F311:F312"/>
    <mergeCell ref="I253:I254"/>
    <mergeCell ref="C273:C274"/>
    <mergeCell ref="C261:C262"/>
    <mergeCell ref="E307:E308"/>
    <mergeCell ref="H125:H126"/>
    <mergeCell ref="G125:G126"/>
    <mergeCell ref="D107:D108"/>
    <mergeCell ref="D116:D118"/>
    <mergeCell ref="I273:I274"/>
    <mergeCell ref="I275:I276"/>
    <mergeCell ref="I277:I278"/>
    <mergeCell ref="I279:I280"/>
    <mergeCell ref="I281:I282"/>
    <mergeCell ref="I283:I284"/>
    <mergeCell ref="I299:I300"/>
    <mergeCell ref="I255:I256"/>
    <mergeCell ref="I271:I272"/>
    <mergeCell ref="F315:F316"/>
    <mergeCell ref="I133:I134"/>
    <mergeCell ref="G133:G134"/>
    <mergeCell ref="D127:D128"/>
    <mergeCell ref="D129:D130"/>
    <mergeCell ref="I122:I124"/>
    <mergeCell ref="E339:E340"/>
    <mergeCell ref="G74:G75"/>
    <mergeCell ref="H74:H75"/>
    <mergeCell ref="E100:E101"/>
    <mergeCell ref="A146:B148"/>
    <mergeCell ref="C146:C148"/>
    <mergeCell ref="A107:A108"/>
    <mergeCell ref="I76:I77"/>
    <mergeCell ref="I80:I81"/>
    <mergeCell ref="I329:I330"/>
    <mergeCell ref="I324:I325"/>
    <mergeCell ref="I92:I93"/>
    <mergeCell ref="D86:D87"/>
    <mergeCell ref="I289:I290"/>
    <mergeCell ref="I291:I292"/>
    <mergeCell ref="I293:I294"/>
    <mergeCell ref="I295:I296"/>
    <mergeCell ref="I297:I298"/>
    <mergeCell ref="E194:E195"/>
    <mergeCell ref="E315:E316"/>
    <mergeCell ref="I309:I310"/>
    <mergeCell ref="I339:I340"/>
    <mergeCell ref="I331:I332"/>
    <mergeCell ref="I333:I334"/>
    <mergeCell ref="I335:I336"/>
    <mergeCell ref="I150:I151"/>
    <mergeCell ref="I220:I221"/>
    <mergeCell ref="I269:I270"/>
    <mergeCell ref="I78:I79"/>
    <mergeCell ref="G78:G79"/>
    <mergeCell ref="H80:H81"/>
    <mergeCell ref="G90:G91"/>
    <mergeCell ref="G109:H110"/>
    <mergeCell ref="F76:F77"/>
    <mergeCell ref="E251:E252"/>
    <mergeCell ref="F251:F252"/>
    <mergeCell ref="F321:F322"/>
    <mergeCell ref="D76:D77"/>
    <mergeCell ref="I247:I248"/>
    <mergeCell ref="F255:F256"/>
    <mergeCell ref="G255:G256"/>
    <mergeCell ref="C321:C322"/>
    <mergeCell ref="B173:B174"/>
    <mergeCell ref="C1087:C1088"/>
    <mergeCell ref="H732:H733"/>
    <mergeCell ref="I732:I733"/>
    <mergeCell ref="I813:I815"/>
    <mergeCell ref="I722:I723"/>
    <mergeCell ref="I728:I729"/>
    <mergeCell ref="I742:I743"/>
    <mergeCell ref="E133:E134"/>
    <mergeCell ref="H150:H151"/>
    <mergeCell ref="E214:E215"/>
    <mergeCell ref="G181:G182"/>
    <mergeCell ref="A862:I862"/>
    <mergeCell ref="F359:F360"/>
    <mergeCell ref="G359:G360"/>
    <mergeCell ref="I435:I436"/>
    <mergeCell ref="I361:I362"/>
    <mergeCell ref="B285:B286"/>
    <mergeCell ref="D301:D302"/>
    <mergeCell ref="I263:I265"/>
    <mergeCell ref="B301:B302"/>
    <mergeCell ref="H331:H332"/>
    <mergeCell ref="G1043:G1044"/>
    <mergeCell ref="H1185:H1186"/>
    <mergeCell ref="E1185:E1186"/>
    <mergeCell ref="F1185:F1186"/>
    <mergeCell ref="D1173:D1174"/>
    <mergeCell ref="D1175:D1176"/>
    <mergeCell ref="D1177:D1178"/>
    <mergeCell ref="F1175:F1176"/>
    <mergeCell ref="H1166:H1167"/>
    <mergeCell ref="G1140:G1142"/>
    <mergeCell ref="H1155:H1156"/>
    <mergeCell ref="H1151:H1152"/>
    <mergeCell ref="H1159:H1160"/>
    <mergeCell ref="G1131:G1132"/>
    <mergeCell ref="F1119:F1120"/>
    <mergeCell ref="F1151:F1152"/>
    <mergeCell ref="A1184:I1184"/>
    <mergeCell ref="H1091:H1092"/>
    <mergeCell ref="G1057:G1058"/>
    <mergeCell ref="I1171:I1172"/>
    <mergeCell ref="G1159:G1160"/>
    <mergeCell ref="B1108:B1111"/>
    <mergeCell ref="I1181:I1182"/>
    <mergeCell ref="A1173:A1174"/>
    <mergeCell ref="I1147:I1148"/>
    <mergeCell ref="G950:G951"/>
    <mergeCell ref="G952:G953"/>
    <mergeCell ref="C950:C951"/>
    <mergeCell ref="C952:C953"/>
    <mergeCell ref="C1012:C1014"/>
    <mergeCell ref="F950:F951"/>
    <mergeCell ref="I960:I961"/>
    <mergeCell ref="G901:G902"/>
    <mergeCell ref="G903:G904"/>
    <mergeCell ref="A925:B927"/>
    <mergeCell ref="C925:C927"/>
    <mergeCell ref="G1059:G1060"/>
    <mergeCell ref="C1166:C1167"/>
    <mergeCell ref="E1106:E1107"/>
    <mergeCell ref="H1123:H1124"/>
    <mergeCell ref="H1125:H1126"/>
    <mergeCell ref="H1127:H1128"/>
    <mergeCell ref="I1123:I1124"/>
    <mergeCell ref="E1147:E1148"/>
    <mergeCell ref="C1173:C1174"/>
    <mergeCell ref="G1168:G1170"/>
    <mergeCell ref="I981:I982"/>
    <mergeCell ref="H950:H951"/>
    <mergeCell ref="G948:G949"/>
    <mergeCell ref="D1065:D1066"/>
    <mergeCell ref="G1053:H1055"/>
    <mergeCell ref="G1031:G1032"/>
    <mergeCell ref="I1051:I1052"/>
    <mergeCell ref="G1039:G1040"/>
    <mergeCell ref="G1041:G1042"/>
    <mergeCell ref="I451:I453"/>
    <mergeCell ref="I425:I426"/>
    <mergeCell ref="C960:C961"/>
    <mergeCell ref="C970:C971"/>
    <mergeCell ref="C972:C976"/>
    <mergeCell ref="C981:C982"/>
    <mergeCell ref="C983:C984"/>
    <mergeCell ref="C985:C986"/>
    <mergeCell ref="A980:I980"/>
    <mergeCell ref="G1061:G1062"/>
    <mergeCell ref="G1051:G1052"/>
    <mergeCell ref="I1075:I1077"/>
    <mergeCell ref="B1007:B1009"/>
    <mergeCell ref="I1002:I1003"/>
    <mergeCell ref="A841:B843"/>
    <mergeCell ref="I1041:I1042"/>
    <mergeCell ref="A928:I928"/>
    <mergeCell ref="A921:I921"/>
    <mergeCell ref="A912:I912"/>
    <mergeCell ref="A844:I844"/>
    <mergeCell ref="I915:I916"/>
    <mergeCell ref="I870:I871"/>
    <mergeCell ref="F948:F949"/>
    <mergeCell ref="I992:I993"/>
    <mergeCell ref="G1007:G1009"/>
    <mergeCell ref="G1012:G1014"/>
    <mergeCell ref="G1015:G1016"/>
    <mergeCell ref="D1035:D1036"/>
    <mergeCell ref="I783:I785"/>
    <mergeCell ref="I786:I787"/>
    <mergeCell ref="I788:I789"/>
    <mergeCell ref="I790:I791"/>
    <mergeCell ref="E1045:E1046"/>
    <mergeCell ref="F1045:F1046"/>
    <mergeCell ref="G1045:G1046"/>
    <mergeCell ref="H1045:H1046"/>
    <mergeCell ref="D1087:D1088"/>
    <mergeCell ref="E1085:E1086"/>
    <mergeCell ref="H1041:H1042"/>
    <mergeCell ref="H1043:H1044"/>
    <mergeCell ref="G970:G971"/>
    <mergeCell ref="D1051:D1052"/>
    <mergeCell ref="D1037:D1038"/>
    <mergeCell ref="D1039:D1040"/>
    <mergeCell ref="D1041:D1042"/>
    <mergeCell ref="D1043:D1044"/>
    <mergeCell ref="A1056:I1056"/>
    <mergeCell ref="C1075:C1077"/>
    <mergeCell ref="H644:H645"/>
    <mergeCell ref="G892:G894"/>
    <mergeCell ref="G897:G898"/>
    <mergeCell ref="G899:G900"/>
    <mergeCell ref="H832:H833"/>
    <mergeCell ref="I681:I683"/>
    <mergeCell ref="G644:G645"/>
    <mergeCell ref="A884:I884"/>
    <mergeCell ref="G981:G982"/>
    <mergeCell ref="C977:C979"/>
    <mergeCell ref="I1033:I1034"/>
    <mergeCell ref="F1037:F1038"/>
    <mergeCell ref="G1027:H1029"/>
    <mergeCell ref="D1012:D1014"/>
    <mergeCell ref="B972:B976"/>
    <mergeCell ref="B950:B951"/>
    <mergeCell ref="I858:I859"/>
    <mergeCell ref="I866:I867"/>
    <mergeCell ref="I398:I399"/>
    <mergeCell ref="I390:I391"/>
    <mergeCell ref="I983:I984"/>
    <mergeCell ref="I899:I900"/>
    <mergeCell ref="I930:I931"/>
    <mergeCell ref="I932:I933"/>
    <mergeCell ref="I934:I935"/>
    <mergeCell ref="I901:I902"/>
    <mergeCell ref="I903:I904"/>
    <mergeCell ref="G720:G721"/>
    <mergeCell ref="I396:I397"/>
    <mergeCell ref="H363:H364"/>
    <mergeCell ref="I363:I364"/>
    <mergeCell ref="I800:I801"/>
    <mergeCell ref="I802:I804"/>
    <mergeCell ref="I684:I686"/>
    <mergeCell ref="I657:I659"/>
    <mergeCell ref="G684:H686"/>
    <mergeCell ref="H657:H659"/>
    <mergeCell ref="I952:I953"/>
    <mergeCell ref="I954:I957"/>
    <mergeCell ref="I958:I959"/>
    <mergeCell ref="A845:I845"/>
    <mergeCell ref="H895:H896"/>
    <mergeCell ref="G954:G957"/>
    <mergeCell ref="H952:H953"/>
    <mergeCell ref="G936:G943"/>
    <mergeCell ref="A447:A450"/>
    <mergeCell ref="I419:I420"/>
    <mergeCell ref="I438:I439"/>
    <mergeCell ref="I52:I53"/>
    <mergeCell ref="I66:I67"/>
    <mergeCell ref="I301:I302"/>
    <mergeCell ref="I303:I304"/>
    <mergeCell ref="G146:H148"/>
    <mergeCell ref="G321:G322"/>
    <mergeCell ref="H321:H322"/>
    <mergeCell ref="I321:I322"/>
    <mergeCell ref="I383:I384"/>
    <mergeCell ref="H259:H260"/>
    <mergeCell ref="G158:G159"/>
    <mergeCell ref="H166:H167"/>
    <mergeCell ref="H309:H310"/>
    <mergeCell ref="H311:H312"/>
    <mergeCell ref="G357:G358"/>
    <mergeCell ref="H341:H342"/>
    <mergeCell ref="I208:I209"/>
    <mergeCell ref="I210:I211"/>
    <mergeCell ref="I212:I213"/>
    <mergeCell ref="H243:H244"/>
    <mergeCell ref="H237:H238"/>
    <mergeCell ref="H239:H240"/>
    <mergeCell ref="H245:H246"/>
    <mergeCell ref="H287:H288"/>
    <mergeCell ref="H289:H290"/>
    <mergeCell ref="H297:H298"/>
    <mergeCell ref="H299:H300"/>
    <mergeCell ref="I222:I223"/>
    <mergeCell ref="I166:I167"/>
    <mergeCell ref="I173:I174"/>
    <mergeCell ref="G111:H113"/>
    <mergeCell ref="H116:H118"/>
    <mergeCell ref="F1479:F1480"/>
    <mergeCell ref="F1477:F1478"/>
    <mergeCell ref="H1344:H1345"/>
    <mergeCell ref="G1336:G1337"/>
    <mergeCell ref="I54:I55"/>
    <mergeCell ref="I56:I57"/>
    <mergeCell ref="I58:I59"/>
    <mergeCell ref="I31:I32"/>
    <mergeCell ref="I33:I34"/>
    <mergeCell ref="I35:I36"/>
    <mergeCell ref="I37:I38"/>
    <mergeCell ref="I60:I61"/>
    <mergeCell ref="I587:I589"/>
    <mergeCell ref="I584:I586"/>
    <mergeCell ref="I200:I201"/>
    <mergeCell ref="I202:I203"/>
    <mergeCell ref="I317:I318"/>
    <mergeCell ref="I224:I226"/>
    <mergeCell ref="I227:I228"/>
    <mergeCell ref="I229:I230"/>
    <mergeCell ref="I231:I232"/>
    <mergeCell ref="I233:I234"/>
    <mergeCell ref="I235:I236"/>
    <mergeCell ref="I237:I238"/>
    <mergeCell ref="I239:I240"/>
    <mergeCell ref="I241:I242"/>
    <mergeCell ref="I245:I246"/>
    <mergeCell ref="I421:I422"/>
    <mergeCell ref="I90:I91"/>
    <mergeCell ref="I243:I244"/>
    <mergeCell ref="I98:I99"/>
    <mergeCell ref="I100:I101"/>
    <mergeCell ref="I1419:I1421"/>
    <mergeCell ref="I1422:I1423"/>
    <mergeCell ref="I1369:I1370"/>
    <mergeCell ref="I1304:I1305"/>
    <mergeCell ref="I1373:I1374"/>
    <mergeCell ref="I1460:I1462"/>
    <mergeCell ref="I1330:I1331"/>
    <mergeCell ref="I1279:I1280"/>
    <mergeCell ref="I1393:I1394"/>
    <mergeCell ref="I1395:I1396"/>
    <mergeCell ref="I1397:I1398"/>
    <mergeCell ref="I1399:I1400"/>
    <mergeCell ref="I1406:I1408"/>
    <mergeCell ref="I1409:I1410"/>
    <mergeCell ref="I1411:I1412"/>
    <mergeCell ref="A1459:I1459"/>
    <mergeCell ref="H1322:H1323"/>
    <mergeCell ref="D1406:D1408"/>
    <mergeCell ref="I1293:I1294"/>
    <mergeCell ref="G1403:H1403"/>
    <mergeCell ref="B1281:B1282"/>
    <mergeCell ref="C1281:C1282"/>
    <mergeCell ref="D1281:D1282"/>
    <mergeCell ref="E1281:E1282"/>
    <mergeCell ref="F1281:F1282"/>
    <mergeCell ref="G1281:G1282"/>
    <mergeCell ref="H1281:H1282"/>
    <mergeCell ref="I1281:I1282"/>
    <mergeCell ref="B1369:B1370"/>
    <mergeCell ref="E1340:E1341"/>
    <mergeCell ref="F1340:F1341"/>
    <mergeCell ref="H1438:H1439"/>
    <mergeCell ref="I1434:I1435"/>
    <mergeCell ref="I1477:I1478"/>
    <mergeCell ref="I1489:I1490"/>
    <mergeCell ref="I1469:I1470"/>
    <mergeCell ref="I1467:I1468"/>
    <mergeCell ref="I1465:I1466"/>
    <mergeCell ref="I1463:I1464"/>
    <mergeCell ref="I1267:I1268"/>
    <mergeCell ref="I1269:I1270"/>
    <mergeCell ref="I1271:I1272"/>
    <mergeCell ref="F1295:F1296"/>
    <mergeCell ref="G1295:G1296"/>
    <mergeCell ref="I1485:I1486"/>
    <mergeCell ref="I1475:I1476"/>
    <mergeCell ref="I1473:I1474"/>
    <mergeCell ref="I1471:I1472"/>
    <mergeCell ref="G1479:G1480"/>
    <mergeCell ref="F1487:F1488"/>
    <mergeCell ref="G1487:G1488"/>
    <mergeCell ref="H1487:H1488"/>
    <mergeCell ref="I1387:I1388"/>
    <mergeCell ref="I1389:I1390"/>
    <mergeCell ref="I1391:I1392"/>
    <mergeCell ref="I1481:I1482"/>
    <mergeCell ref="I1487:I1488"/>
    <mergeCell ref="I1277:I1278"/>
    <mergeCell ref="I1479:I1480"/>
    <mergeCell ref="I1375:I1376"/>
    <mergeCell ref="I1377:I1378"/>
    <mergeCell ref="I1381:I1382"/>
    <mergeCell ref="I1413:I1414"/>
    <mergeCell ref="G1269:G1270"/>
    <mergeCell ref="E1509:E1510"/>
    <mergeCell ref="H1479:H1480"/>
    <mergeCell ref="A929:I929"/>
    <mergeCell ref="I846:I847"/>
    <mergeCell ref="I848:I849"/>
    <mergeCell ref="I850:I851"/>
    <mergeCell ref="I834:I835"/>
    <mergeCell ref="I836:I837"/>
    <mergeCell ref="I809:I810"/>
    <mergeCell ref="I811:I812"/>
    <mergeCell ref="B705:B706"/>
    <mergeCell ref="E1065:E1066"/>
    <mergeCell ref="I1057:I1058"/>
    <mergeCell ref="I1059:I1060"/>
    <mergeCell ref="I1061:I1062"/>
    <mergeCell ref="I699:I700"/>
    <mergeCell ref="I990:I991"/>
    <mergeCell ref="G1483:G1484"/>
    <mergeCell ref="H1483:H1484"/>
    <mergeCell ref="I1483:I1484"/>
    <mergeCell ref="I1509:I1510"/>
    <mergeCell ref="I1507:I1508"/>
    <mergeCell ref="I1505:I1506"/>
    <mergeCell ref="I1503:I1504"/>
    <mergeCell ref="I1497:I1498"/>
    <mergeCell ref="I1234:I1235"/>
    <mergeCell ref="I1236:I1237"/>
    <mergeCell ref="I1228:I1229"/>
    <mergeCell ref="H1503:H1504"/>
    <mergeCell ref="F1450:F1451"/>
    <mergeCell ref="G1399:G1400"/>
    <mergeCell ref="G1406:G1408"/>
    <mergeCell ref="I1087:I1088"/>
    <mergeCell ref="G1179:G1180"/>
    <mergeCell ref="D1166:D1167"/>
    <mergeCell ref="F1193:F1194"/>
    <mergeCell ref="I1106:I1107"/>
    <mergeCell ref="H1104:H1105"/>
    <mergeCell ref="B1100:B1103"/>
    <mergeCell ref="I1199:I1200"/>
    <mergeCell ref="I1203:I1204"/>
    <mergeCell ref="I1129:I1130"/>
    <mergeCell ref="G1047:G1048"/>
    <mergeCell ref="I1104:I1105"/>
    <mergeCell ref="A1070:I1070"/>
    <mergeCell ref="B1114:B1115"/>
    <mergeCell ref="H1108:H1111"/>
    <mergeCell ref="I1166:I1167"/>
    <mergeCell ref="F1125:F1126"/>
    <mergeCell ref="A1061:A1062"/>
    <mergeCell ref="C1157:C1158"/>
    <mergeCell ref="B1112:B1113"/>
    <mergeCell ref="B1106:B1107"/>
    <mergeCell ref="F1147:F1148"/>
    <mergeCell ref="D1085:D1086"/>
    <mergeCell ref="G1065:G1066"/>
    <mergeCell ref="C1085:C1086"/>
    <mergeCell ref="B1085:B1086"/>
    <mergeCell ref="D1100:D1103"/>
    <mergeCell ref="D1104:D1105"/>
    <mergeCell ref="F1089:F1090"/>
    <mergeCell ref="A1183:B1183"/>
    <mergeCell ref="I1131:I1132"/>
    <mergeCell ref="I1133:I1134"/>
    <mergeCell ref="G1085:G1086"/>
    <mergeCell ref="A1191:B1191"/>
    <mergeCell ref="A1192:I1192"/>
    <mergeCell ref="C1193:C1194"/>
    <mergeCell ref="C1195:C1196"/>
    <mergeCell ref="C1197:C1198"/>
    <mergeCell ref="C1199:C1200"/>
    <mergeCell ref="H1033:H1034"/>
    <mergeCell ref="H1035:H1036"/>
    <mergeCell ref="H1037:H1038"/>
    <mergeCell ref="H1039:H1040"/>
    <mergeCell ref="G1033:G1034"/>
    <mergeCell ref="G1072:G1073"/>
    <mergeCell ref="I1047:I1048"/>
    <mergeCell ref="A1063:A1064"/>
    <mergeCell ref="G1081:H1083"/>
    <mergeCell ref="H1085:H1086"/>
    <mergeCell ref="B1089:B1090"/>
    <mergeCell ref="C1089:C1090"/>
    <mergeCell ref="D1089:D1090"/>
    <mergeCell ref="E1089:E1090"/>
    <mergeCell ref="A1065:A1066"/>
    <mergeCell ref="H1051:H1052"/>
    <mergeCell ref="H1121:H1122"/>
    <mergeCell ref="A1099:I1099"/>
    <mergeCell ref="A1098:I1098"/>
    <mergeCell ref="G1183:H1183"/>
    <mergeCell ref="G1166:G1167"/>
    <mergeCell ref="G1171:G1172"/>
    <mergeCell ref="F1195:F1196"/>
    <mergeCell ref="A1045:A1046"/>
    <mergeCell ref="I1085:I1086"/>
    <mergeCell ref="H1072:H1073"/>
    <mergeCell ref="H1203:H1204"/>
    <mergeCell ref="G1206:H1206"/>
    <mergeCell ref="G1199:G1200"/>
    <mergeCell ref="F1234:F1235"/>
    <mergeCell ref="A1236:A1237"/>
    <mergeCell ref="B1236:B1237"/>
    <mergeCell ref="H1168:H1170"/>
    <mergeCell ref="D1230:D1231"/>
    <mergeCell ref="D1232:D1233"/>
    <mergeCell ref="D1228:D1229"/>
    <mergeCell ref="G1216:G1217"/>
    <mergeCell ref="A1216:A1217"/>
    <mergeCell ref="B1175:B1176"/>
    <mergeCell ref="B1151:B1152"/>
    <mergeCell ref="D1159:D1160"/>
    <mergeCell ref="D1161:D1162"/>
    <mergeCell ref="H1089:H1090"/>
    <mergeCell ref="G1177:G1178"/>
    <mergeCell ref="C1225:C1227"/>
    <mergeCell ref="A1225:A1227"/>
    <mergeCell ref="D1119:D1120"/>
    <mergeCell ref="D1121:D1122"/>
    <mergeCell ref="A1146:I1146"/>
    <mergeCell ref="H1149:H1150"/>
    <mergeCell ref="H1129:H1130"/>
    <mergeCell ref="I1197:I1198"/>
    <mergeCell ref="A1085:A1086"/>
    <mergeCell ref="A1223:A1224"/>
    <mergeCell ref="G1197:G1198"/>
    <mergeCell ref="A1153:A1154"/>
    <mergeCell ref="A1151:A1152"/>
    <mergeCell ref="I1255:I1257"/>
    <mergeCell ref="I1258:I1260"/>
    <mergeCell ref="B1173:B1174"/>
    <mergeCell ref="E1173:E1174"/>
    <mergeCell ref="F1173:F1174"/>
    <mergeCell ref="E1175:E1176"/>
    <mergeCell ref="I1177:I1178"/>
    <mergeCell ref="E1112:E1113"/>
    <mergeCell ref="H1173:H1174"/>
    <mergeCell ref="I1193:I1194"/>
    <mergeCell ref="I1232:I1233"/>
    <mergeCell ref="I1157:I1158"/>
    <mergeCell ref="I1161:I1162"/>
    <mergeCell ref="H1063:H1064"/>
    <mergeCell ref="G1173:G1174"/>
    <mergeCell ref="H1199:H1200"/>
    <mergeCell ref="G1067:H1069"/>
    <mergeCell ref="G1121:G1122"/>
    <mergeCell ref="G1079:G1080"/>
    <mergeCell ref="I1159:I1160"/>
    <mergeCell ref="G1223:G1224"/>
    <mergeCell ref="G1100:G1103"/>
    <mergeCell ref="G1225:G1227"/>
    <mergeCell ref="A1165:I1165"/>
    <mergeCell ref="I1195:I1196"/>
    <mergeCell ref="H1161:H1162"/>
    <mergeCell ref="G1164:H1164"/>
    <mergeCell ref="D1168:D1170"/>
    <mergeCell ref="A1079:A1080"/>
    <mergeCell ref="B1079:B1080"/>
    <mergeCell ref="C1116:C1117"/>
    <mergeCell ref="F1112:F1113"/>
    <mergeCell ref="I543:I544"/>
    <mergeCell ref="B76:B77"/>
    <mergeCell ref="H846:H847"/>
    <mergeCell ref="H834:H835"/>
    <mergeCell ref="G76:G77"/>
    <mergeCell ref="H86:H87"/>
    <mergeCell ref="H828:H829"/>
    <mergeCell ref="G905:G906"/>
    <mergeCell ref="G944:G945"/>
    <mergeCell ref="G972:G976"/>
    <mergeCell ref="I950:I951"/>
    <mergeCell ref="G958:G959"/>
    <mergeCell ref="G934:G935"/>
    <mergeCell ref="H892:H894"/>
    <mergeCell ref="H876:H877"/>
    <mergeCell ref="H878:H879"/>
    <mergeCell ref="I913:I914"/>
    <mergeCell ref="H913:H914"/>
    <mergeCell ref="G932:G933"/>
    <mergeCell ref="H958:H959"/>
    <mergeCell ref="I925:I927"/>
    <mergeCell ref="I919:I920"/>
    <mergeCell ref="G946:G947"/>
    <mergeCell ref="H930:H931"/>
    <mergeCell ref="H932:H933"/>
    <mergeCell ref="I970:I971"/>
    <mergeCell ref="I972:I976"/>
    <mergeCell ref="H934:H935"/>
    <mergeCell ref="H885:H887"/>
    <mergeCell ref="H888:H891"/>
    <mergeCell ref="G888:G891"/>
    <mergeCell ref="G618:G619"/>
    <mergeCell ref="I204:I205"/>
    <mergeCell ref="H152:H153"/>
    <mergeCell ref="I116:I118"/>
    <mergeCell ref="I367:I368"/>
    <mergeCell ref="I373:I376"/>
    <mergeCell ref="A149:I149"/>
    <mergeCell ref="I146:I148"/>
    <mergeCell ref="I137:I138"/>
    <mergeCell ref="G150:G151"/>
    <mergeCell ref="H135:H136"/>
    <mergeCell ref="H137:H138"/>
    <mergeCell ref="B133:B134"/>
    <mergeCell ref="E154:E155"/>
    <mergeCell ref="C156:C157"/>
    <mergeCell ref="I160:I161"/>
    <mergeCell ref="D198:D199"/>
    <mergeCell ref="D200:D201"/>
    <mergeCell ref="I179:I180"/>
    <mergeCell ref="I181:I182"/>
    <mergeCell ref="A193:I193"/>
    <mergeCell ref="I259:I260"/>
    <mergeCell ref="I267:I268"/>
    <mergeCell ref="G129:G130"/>
    <mergeCell ref="G131:G132"/>
    <mergeCell ref="H127:H128"/>
    <mergeCell ref="H129:H130"/>
    <mergeCell ref="A206:A207"/>
    <mergeCell ref="G222:G223"/>
    <mergeCell ref="I249:I250"/>
    <mergeCell ref="I359:I360"/>
    <mergeCell ref="A212:A213"/>
    <mergeCell ref="B321:B322"/>
    <mergeCell ref="E82:E83"/>
    <mergeCell ref="A119:A121"/>
    <mergeCell ref="E127:E128"/>
    <mergeCell ref="F127:F128"/>
    <mergeCell ref="C98:C99"/>
    <mergeCell ref="C125:C126"/>
    <mergeCell ref="C127:C128"/>
    <mergeCell ref="B936:B943"/>
    <mergeCell ref="G501:G502"/>
    <mergeCell ref="A563:B565"/>
    <mergeCell ref="D602:D603"/>
    <mergeCell ref="E604:E605"/>
    <mergeCell ref="F604:F605"/>
    <mergeCell ref="C592:C593"/>
    <mergeCell ref="A594:B594"/>
    <mergeCell ref="C596:C599"/>
    <mergeCell ref="A566:I566"/>
    <mergeCell ref="A591:I591"/>
    <mergeCell ref="I357:I358"/>
    <mergeCell ref="G107:G108"/>
    <mergeCell ref="I863:I865"/>
    <mergeCell ref="B137:B138"/>
    <mergeCell ref="E137:E138"/>
    <mergeCell ref="I86:I87"/>
    <mergeCell ref="I545:I546"/>
    <mergeCell ref="H600:H601"/>
    <mergeCell ref="H483:H484"/>
    <mergeCell ref="G481:G482"/>
    <mergeCell ref="G551:G552"/>
    <mergeCell ref="H421:H422"/>
    <mergeCell ref="I251:I252"/>
    <mergeCell ref="I285:I286"/>
    <mergeCell ref="D1112:D1113"/>
    <mergeCell ref="G882:H883"/>
    <mergeCell ref="H922:H923"/>
    <mergeCell ref="D897:D898"/>
    <mergeCell ref="C1149:C1150"/>
    <mergeCell ref="C1151:C1152"/>
    <mergeCell ref="C1153:C1154"/>
    <mergeCell ref="C1155:C1156"/>
    <mergeCell ref="C1133:C1134"/>
    <mergeCell ref="C1100:C1103"/>
    <mergeCell ref="C1104:C1105"/>
    <mergeCell ref="C1106:C1107"/>
    <mergeCell ref="D1129:D1130"/>
    <mergeCell ref="D1131:D1132"/>
    <mergeCell ref="A1118:I1118"/>
    <mergeCell ref="I882:I883"/>
    <mergeCell ref="I1004:I1006"/>
    <mergeCell ref="I1007:I1009"/>
    <mergeCell ref="I1010:I1011"/>
    <mergeCell ref="I1012:I1014"/>
    <mergeCell ref="G1104:G1105"/>
    <mergeCell ref="A1112:A1113"/>
    <mergeCell ref="C1129:C1130"/>
    <mergeCell ref="C1127:C1128"/>
    <mergeCell ref="I1116:I1117"/>
    <mergeCell ref="G1116:H1117"/>
    <mergeCell ref="D1108:D1111"/>
    <mergeCell ref="H1106:H1107"/>
    <mergeCell ref="C1147:C1148"/>
    <mergeCell ref="F1100:F1103"/>
    <mergeCell ref="I1108:I1111"/>
    <mergeCell ref="I1112:I1113"/>
    <mergeCell ref="G1189:G1190"/>
    <mergeCell ref="B1216:B1217"/>
    <mergeCell ref="E1216:E1217"/>
    <mergeCell ref="H1489:H1490"/>
    <mergeCell ref="H1269:H1270"/>
    <mergeCell ref="F1085:F1086"/>
    <mergeCell ref="C1047:C1048"/>
    <mergeCell ref="D1047:D1048"/>
    <mergeCell ref="D1072:D1073"/>
    <mergeCell ref="A1081:B1083"/>
    <mergeCell ref="C1081:C1083"/>
    <mergeCell ref="F1104:F1105"/>
    <mergeCell ref="A1084:I1084"/>
    <mergeCell ref="G1348:G1349"/>
    <mergeCell ref="G1242:G1243"/>
    <mergeCell ref="G1369:G1370"/>
    <mergeCell ref="G1467:G1468"/>
    <mergeCell ref="A1140:A1142"/>
    <mergeCell ref="H1318:H1319"/>
    <mergeCell ref="G1255:H1257"/>
    <mergeCell ref="G1346:G1347"/>
    <mergeCell ref="H1471:H1472"/>
    <mergeCell ref="G1448:G1449"/>
    <mergeCell ref="H1201:H1202"/>
    <mergeCell ref="A1179:A1180"/>
    <mergeCell ref="H1477:H1478"/>
    <mergeCell ref="I1223:I1224"/>
    <mergeCell ref="A1413:A1414"/>
    <mergeCell ref="B1413:B1414"/>
    <mergeCell ref="H1348:H1349"/>
    <mergeCell ref="G1353:H1355"/>
    <mergeCell ref="G1356:H1358"/>
    <mergeCell ref="G1505:G1506"/>
    <mergeCell ref="H1306:H1307"/>
    <mergeCell ref="H1308:H1309"/>
    <mergeCell ref="E1481:E1482"/>
    <mergeCell ref="F1481:F1482"/>
    <mergeCell ref="B1391:B1392"/>
    <mergeCell ref="E1391:E1392"/>
    <mergeCell ref="F1395:F1396"/>
    <mergeCell ref="D1399:D1400"/>
    <mergeCell ref="E1399:E1400"/>
    <mergeCell ref="E1395:E1396"/>
    <mergeCell ref="B1463:B1464"/>
    <mergeCell ref="D1497:D1498"/>
    <mergeCell ref="A1485:A1486"/>
    <mergeCell ref="F1489:F1490"/>
    <mergeCell ref="G1489:G1490"/>
    <mergeCell ref="B1397:B1398"/>
    <mergeCell ref="E1397:E1398"/>
    <mergeCell ref="F1369:F1370"/>
    <mergeCell ref="A1405:H1405"/>
    <mergeCell ref="E1460:E1462"/>
    <mergeCell ref="E1469:E1470"/>
    <mergeCell ref="F1469:F1470"/>
    <mergeCell ref="G1442:G1443"/>
    <mergeCell ref="A1393:A1394"/>
    <mergeCell ref="B1393:B1394"/>
    <mergeCell ref="G1432:G1433"/>
    <mergeCell ref="H1406:H1408"/>
    <mergeCell ref="F1393:F1394"/>
    <mergeCell ref="F1428:F1429"/>
    <mergeCell ref="H1497:H1498"/>
    <mergeCell ref="G1477:G1478"/>
    <mergeCell ref="G1507:G1508"/>
    <mergeCell ref="F1473:F1474"/>
    <mergeCell ref="F1475:F1476"/>
    <mergeCell ref="H1475:H1476"/>
    <mergeCell ref="H1485:H1486"/>
    <mergeCell ref="A1389:A1390"/>
    <mergeCell ref="D1322:D1323"/>
    <mergeCell ref="C1363:C1364"/>
    <mergeCell ref="C1365:C1366"/>
    <mergeCell ref="A1520:C1523"/>
    <mergeCell ref="F1522:F1523"/>
    <mergeCell ref="E1522:E1523"/>
    <mergeCell ref="G1517:H1519"/>
    <mergeCell ref="G1520:H1523"/>
    <mergeCell ref="H1440:H1441"/>
    <mergeCell ref="H1442:H1443"/>
    <mergeCell ref="H1444:H1445"/>
    <mergeCell ref="H1446:H1447"/>
    <mergeCell ref="H1448:H1449"/>
    <mergeCell ref="H1450:H1451"/>
    <mergeCell ref="G1452:H1454"/>
    <mergeCell ref="G1455:H1457"/>
    <mergeCell ref="H1460:H1462"/>
    <mergeCell ref="H1463:H1464"/>
    <mergeCell ref="H1465:H1466"/>
    <mergeCell ref="H1467:H1468"/>
    <mergeCell ref="G1481:G1482"/>
    <mergeCell ref="H1481:H1482"/>
    <mergeCell ref="A1489:A1490"/>
    <mergeCell ref="H1469:H1470"/>
    <mergeCell ref="H1509:H1510"/>
    <mergeCell ref="D1481:D1482"/>
    <mergeCell ref="G1509:G1510"/>
    <mergeCell ref="E1473:E1474"/>
    <mergeCell ref="G1444:G1445"/>
    <mergeCell ref="G1446:G1447"/>
    <mergeCell ref="G1463:G1464"/>
    <mergeCell ref="G1465:G1466"/>
    <mergeCell ref="G1469:G1470"/>
    <mergeCell ref="G1471:G1472"/>
    <mergeCell ref="G1473:G1474"/>
    <mergeCell ref="G1475:G1476"/>
    <mergeCell ref="G1485:G1486"/>
    <mergeCell ref="B1444:B1445"/>
    <mergeCell ref="G1497:G1498"/>
    <mergeCell ref="G1318:G1319"/>
    <mergeCell ref="G1310:G1311"/>
    <mergeCell ref="G1342:G1343"/>
    <mergeCell ref="G1302:H1302"/>
    <mergeCell ref="H1409:H1410"/>
    <mergeCell ref="H1411:H1412"/>
    <mergeCell ref="H1413:H1414"/>
    <mergeCell ref="G1415:H1417"/>
    <mergeCell ref="G1397:G1398"/>
    <mergeCell ref="H1507:H1508"/>
    <mergeCell ref="F1485:F1486"/>
    <mergeCell ref="F1318:F1319"/>
    <mergeCell ref="H1505:H1506"/>
    <mergeCell ref="H1432:H1433"/>
    <mergeCell ref="H1434:H1435"/>
    <mergeCell ref="H1436:H1437"/>
    <mergeCell ref="H1377:H1378"/>
    <mergeCell ref="G1383:H1385"/>
    <mergeCell ref="G1460:G1462"/>
    <mergeCell ref="H1361:H1362"/>
    <mergeCell ref="H1363:H1364"/>
    <mergeCell ref="H1365:H1366"/>
    <mergeCell ref="H1367:H1368"/>
    <mergeCell ref="D1197:D1198"/>
    <mergeCell ref="D1199:D1200"/>
    <mergeCell ref="D1203:D1204"/>
    <mergeCell ref="B1242:B1243"/>
    <mergeCell ref="D1185:D1186"/>
    <mergeCell ref="H1310:H1311"/>
    <mergeCell ref="H1236:H1237"/>
    <mergeCell ref="H1314:H1315"/>
    <mergeCell ref="G1377:G1378"/>
    <mergeCell ref="C1291:C1292"/>
    <mergeCell ref="B1279:B1280"/>
    <mergeCell ref="D1299:D1300"/>
    <mergeCell ref="D1304:D1305"/>
    <mergeCell ref="E1314:E1315"/>
    <mergeCell ref="E1316:E1317"/>
    <mergeCell ref="F1316:F1317"/>
    <mergeCell ref="F1310:F1311"/>
    <mergeCell ref="E1324:E1325"/>
    <mergeCell ref="D1320:D1321"/>
    <mergeCell ref="B1320:B1321"/>
    <mergeCell ref="C1269:C1270"/>
    <mergeCell ref="F1289:F1290"/>
    <mergeCell ref="B1291:B1292"/>
    <mergeCell ref="G1365:G1366"/>
    <mergeCell ref="G1367:G1368"/>
    <mergeCell ref="C1258:C1260"/>
    <mergeCell ref="A1261:I1261"/>
    <mergeCell ref="H1216:H1217"/>
    <mergeCell ref="C1397:C1398"/>
    <mergeCell ref="E1334:E1335"/>
    <mergeCell ref="F1334:F1335"/>
    <mergeCell ref="B1350:B1352"/>
    <mergeCell ref="E1308:E1309"/>
    <mergeCell ref="D1236:D1237"/>
    <mergeCell ref="B1304:B1305"/>
    <mergeCell ref="H1473:H1474"/>
    <mergeCell ref="H1428:H1429"/>
    <mergeCell ref="H1430:H1431"/>
    <mergeCell ref="A1242:A1243"/>
    <mergeCell ref="G1193:G1194"/>
    <mergeCell ref="G1195:G1196"/>
    <mergeCell ref="E1369:E1370"/>
    <mergeCell ref="F1324:F1325"/>
    <mergeCell ref="B1179:B1180"/>
    <mergeCell ref="D1179:D1180"/>
    <mergeCell ref="B1181:B1182"/>
    <mergeCell ref="E1181:E1182"/>
    <mergeCell ref="B1197:B1198"/>
    <mergeCell ref="E1197:E1198"/>
    <mergeCell ref="C1185:C1186"/>
    <mergeCell ref="D1187:D1188"/>
    <mergeCell ref="C1228:C1229"/>
    <mergeCell ref="F1275:F1276"/>
    <mergeCell ref="D1277:D1278"/>
    <mergeCell ref="E1277:E1278"/>
    <mergeCell ref="F1277:F1278"/>
    <mergeCell ref="C1299:C1300"/>
    <mergeCell ref="B1265:B1266"/>
    <mergeCell ref="F1322:F1323"/>
    <mergeCell ref="B1230:B1231"/>
    <mergeCell ref="D1379:D1380"/>
    <mergeCell ref="E1379:E1380"/>
    <mergeCell ref="F1379:F1380"/>
    <mergeCell ref="B1330:B1331"/>
    <mergeCell ref="A1328:A1329"/>
    <mergeCell ref="B1328:B1329"/>
    <mergeCell ref="F1365:F1366"/>
    <mergeCell ref="C1361:C1362"/>
    <mergeCell ref="F1338:F1339"/>
    <mergeCell ref="C1316:C1317"/>
    <mergeCell ref="C1318:C1319"/>
    <mergeCell ref="F1320:F1321"/>
    <mergeCell ref="B1318:B1319"/>
    <mergeCell ref="E1373:E1374"/>
    <mergeCell ref="F1332:F1333"/>
    <mergeCell ref="A1369:A1370"/>
    <mergeCell ref="F1308:F1309"/>
    <mergeCell ref="C1367:C1368"/>
    <mergeCell ref="A1373:A1374"/>
    <mergeCell ref="D1377:D1378"/>
    <mergeCell ref="A1375:A1376"/>
    <mergeCell ref="B1324:B1325"/>
    <mergeCell ref="A1346:A1347"/>
    <mergeCell ref="B1346:B1347"/>
    <mergeCell ref="C1346:C1347"/>
    <mergeCell ref="D1346:D1347"/>
    <mergeCell ref="A1332:A1333"/>
    <mergeCell ref="E1342:E1343"/>
    <mergeCell ref="D1375:D1376"/>
    <mergeCell ref="G1381:G1382"/>
    <mergeCell ref="C1375:C1376"/>
    <mergeCell ref="A1214:A1215"/>
    <mergeCell ref="B1214:B1215"/>
    <mergeCell ref="B1171:B1172"/>
    <mergeCell ref="E1177:E1178"/>
    <mergeCell ref="A1177:A1178"/>
    <mergeCell ref="A1175:A1176"/>
    <mergeCell ref="B1381:B1382"/>
    <mergeCell ref="D1348:D1349"/>
    <mergeCell ref="A1334:A1335"/>
    <mergeCell ref="B1334:B1335"/>
    <mergeCell ref="C1334:C1335"/>
    <mergeCell ref="D1334:D1335"/>
    <mergeCell ref="G1338:G1339"/>
    <mergeCell ref="D1326:D1327"/>
    <mergeCell ref="A1310:A1311"/>
    <mergeCell ref="A1316:A1317"/>
    <mergeCell ref="C1175:C1176"/>
    <mergeCell ref="E1223:E1224"/>
    <mergeCell ref="F1223:F1224"/>
    <mergeCell ref="E1275:E1276"/>
    <mergeCell ref="D1367:D1368"/>
    <mergeCell ref="D1225:D1227"/>
    <mergeCell ref="A1371:A1372"/>
    <mergeCell ref="D1314:D1315"/>
    <mergeCell ref="F1304:F1305"/>
    <mergeCell ref="A1306:A1307"/>
    <mergeCell ref="F1348:F1349"/>
    <mergeCell ref="A1350:A1352"/>
    <mergeCell ref="A1365:A1366"/>
    <mergeCell ref="B1365:B1366"/>
    <mergeCell ref="G1314:G1315"/>
    <mergeCell ref="A1314:A1315"/>
    <mergeCell ref="C1297:C1298"/>
    <mergeCell ref="D1297:D1298"/>
    <mergeCell ref="E1297:E1298"/>
    <mergeCell ref="A1265:A1266"/>
    <mergeCell ref="A1277:A1278"/>
    <mergeCell ref="B1277:B1278"/>
    <mergeCell ref="C1277:C1278"/>
    <mergeCell ref="A1263:A1264"/>
    <mergeCell ref="A1318:A1319"/>
    <mergeCell ref="B1306:B1307"/>
    <mergeCell ref="A1283:A1284"/>
    <mergeCell ref="B1283:B1284"/>
    <mergeCell ref="A1295:A1296"/>
    <mergeCell ref="B1295:B1296"/>
    <mergeCell ref="F1297:F1298"/>
    <mergeCell ref="F1287:F1288"/>
    <mergeCell ref="G1287:G1288"/>
    <mergeCell ref="G1289:G1290"/>
    <mergeCell ref="A1303:I1303"/>
    <mergeCell ref="B1312:B1313"/>
    <mergeCell ref="A1304:A1305"/>
    <mergeCell ref="A1293:A1294"/>
    <mergeCell ref="A1297:A1298"/>
    <mergeCell ref="F1291:F1292"/>
    <mergeCell ref="C1265:C1266"/>
    <mergeCell ref="C1267:C1268"/>
    <mergeCell ref="B1287:B1288"/>
    <mergeCell ref="G1308:G1309"/>
    <mergeCell ref="I1299:I1300"/>
    <mergeCell ref="H1265:H1266"/>
    <mergeCell ref="D1389:D1390"/>
    <mergeCell ref="D1391:D1392"/>
    <mergeCell ref="B1212:B1213"/>
    <mergeCell ref="A1205:B1206"/>
    <mergeCell ref="C1220:C1221"/>
    <mergeCell ref="A1210:I1210"/>
    <mergeCell ref="A1211:I1211"/>
    <mergeCell ref="C1212:C1213"/>
    <mergeCell ref="G1326:G1327"/>
    <mergeCell ref="G1344:G1345"/>
    <mergeCell ref="D1387:D1388"/>
    <mergeCell ref="A1377:A1378"/>
    <mergeCell ref="A1324:A1325"/>
    <mergeCell ref="C1320:C1321"/>
    <mergeCell ref="A1381:A1382"/>
    <mergeCell ref="H1369:H1370"/>
    <mergeCell ref="H1371:H1372"/>
    <mergeCell ref="B1371:B1372"/>
    <mergeCell ref="E1371:E1372"/>
    <mergeCell ref="F1371:F1372"/>
    <mergeCell ref="E1322:E1323"/>
    <mergeCell ref="D1273:D1274"/>
    <mergeCell ref="B1361:B1362"/>
    <mergeCell ref="A1353:B1355"/>
    <mergeCell ref="C1353:C1355"/>
    <mergeCell ref="A1359:I1359"/>
    <mergeCell ref="A1360:I1360"/>
    <mergeCell ref="A1356:B1358"/>
    <mergeCell ref="C1356:C1358"/>
    <mergeCell ref="A1342:A1343"/>
    <mergeCell ref="B1342:B1343"/>
    <mergeCell ref="F1344:F1345"/>
    <mergeCell ref="A1168:A1170"/>
    <mergeCell ref="B1159:B1160"/>
    <mergeCell ref="C1168:C1170"/>
    <mergeCell ref="H1238:H1241"/>
    <mergeCell ref="A1125:A1126"/>
    <mergeCell ref="B1125:B1126"/>
    <mergeCell ref="A1127:A1128"/>
    <mergeCell ref="B1127:B1128"/>
    <mergeCell ref="A1121:A1122"/>
    <mergeCell ref="G1220:H1221"/>
    <mergeCell ref="C1304:C1305"/>
    <mergeCell ref="C1306:C1307"/>
    <mergeCell ref="C1308:C1309"/>
    <mergeCell ref="A1273:A1274"/>
    <mergeCell ref="D1306:D1307"/>
    <mergeCell ref="D1238:D1241"/>
    <mergeCell ref="F1242:F1243"/>
    <mergeCell ref="C1287:C1288"/>
    <mergeCell ref="D1287:D1288"/>
    <mergeCell ref="D1275:D1276"/>
    <mergeCell ref="B1228:B1229"/>
    <mergeCell ref="B1232:B1233"/>
    <mergeCell ref="E1232:E1233"/>
    <mergeCell ref="B1297:B1298"/>
    <mergeCell ref="G1175:G1176"/>
    <mergeCell ref="C1171:C1172"/>
    <mergeCell ref="E1179:E1180"/>
    <mergeCell ref="F1179:F1180"/>
    <mergeCell ref="C1230:C1231"/>
    <mergeCell ref="C1232:C1233"/>
    <mergeCell ref="C1203:C1204"/>
    <mergeCell ref="B1223:B1224"/>
    <mergeCell ref="A1387:A1388"/>
    <mergeCell ref="B1387:B1388"/>
    <mergeCell ref="E1318:E1319"/>
    <mergeCell ref="E1312:E1313"/>
    <mergeCell ref="F1312:F1313"/>
    <mergeCell ref="A1312:A1313"/>
    <mergeCell ref="B1338:B1339"/>
    <mergeCell ref="B1137:B1139"/>
    <mergeCell ref="C1137:C1139"/>
    <mergeCell ref="D1137:D1139"/>
    <mergeCell ref="H1291:H1292"/>
    <mergeCell ref="A1149:A1150"/>
    <mergeCell ref="B1149:B1150"/>
    <mergeCell ref="E1149:E1150"/>
    <mergeCell ref="F1149:F1150"/>
    <mergeCell ref="G1153:G1154"/>
    <mergeCell ref="E1155:E1156"/>
    <mergeCell ref="E1140:E1142"/>
    <mergeCell ref="A1262:I1262"/>
    <mergeCell ref="G1306:G1307"/>
    <mergeCell ref="I1316:I1317"/>
    <mergeCell ref="I1318:I1319"/>
    <mergeCell ref="I1306:I1307"/>
    <mergeCell ref="A1289:A1290"/>
    <mergeCell ref="B1363:B1364"/>
    <mergeCell ref="G1332:G1333"/>
    <mergeCell ref="F1326:F1327"/>
    <mergeCell ref="B1332:B1333"/>
    <mergeCell ref="F1363:F1364"/>
    <mergeCell ref="G1299:G1300"/>
    <mergeCell ref="G1273:G1274"/>
    <mergeCell ref="A1361:A1362"/>
    <mergeCell ref="H1324:H1325"/>
    <mergeCell ref="I1324:I1325"/>
    <mergeCell ref="I1340:I1341"/>
    <mergeCell ref="A1336:A1337"/>
    <mergeCell ref="B1336:B1337"/>
    <mergeCell ref="C1336:C1337"/>
    <mergeCell ref="A1363:A1364"/>
    <mergeCell ref="B1375:B1376"/>
    <mergeCell ref="C1324:C1325"/>
    <mergeCell ref="A1275:A1276"/>
    <mergeCell ref="H1330:H1331"/>
    <mergeCell ref="I1275:I1276"/>
    <mergeCell ref="B1289:B1290"/>
    <mergeCell ref="C1289:C1290"/>
    <mergeCell ref="A1287:A1288"/>
    <mergeCell ref="G1297:G1298"/>
    <mergeCell ref="H1297:H1298"/>
    <mergeCell ref="I1297:I1298"/>
    <mergeCell ref="G1291:G1292"/>
    <mergeCell ref="B1316:B1317"/>
    <mergeCell ref="A1308:A1309"/>
    <mergeCell ref="B1308:B1309"/>
    <mergeCell ref="H1320:H1321"/>
    <mergeCell ref="C1275:C1276"/>
    <mergeCell ref="C1295:C1296"/>
    <mergeCell ref="A1285:A1286"/>
    <mergeCell ref="B1285:B1286"/>
    <mergeCell ref="C1285:C1286"/>
    <mergeCell ref="E1285:E1286"/>
    <mergeCell ref="F1299:F1300"/>
    <mergeCell ref="A1299:A1300"/>
    <mergeCell ref="A1281:A1282"/>
    <mergeCell ref="I1127:I1128"/>
    <mergeCell ref="H1133:H1134"/>
    <mergeCell ref="H1131:H1132"/>
    <mergeCell ref="C1121:C1122"/>
    <mergeCell ref="C1123:C1124"/>
    <mergeCell ref="E1137:E1139"/>
    <mergeCell ref="F1137:F1139"/>
    <mergeCell ref="G1137:G1139"/>
    <mergeCell ref="A1135:A1136"/>
    <mergeCell ref="B1135:B1136"/>
    <mergeCell ref="E1127:E1128"/>
    <mergeCell ref="G1133:G1134"/>
    <mergeCell ref="E1121:E1122"/>
    <mergeCell ref="F1121:F1122"/>
    <mergeCell ref="G1135:G1136"/>
    <mergeCell ref="B1123:B1124"/>
    <mergeCell ref="I1137:I1139"/>
    <mergeCell ref="I1135:I1136"/>
    <mergeCell ref="A1129:A1130"/>
    <mergeCell ref="B1129:B1130"/>
    <mergeCell ref="D1127:D1128"/>
    <mergeCell ref="F1127:F1128"/>
    <mergeCell ref="I1121:I1122"/>
    <mergeCell ref="A1133:A1134"/>
    <mergeCell ref="F1123:F1124"/>
    <mergeCell ref="I1125:I1126"/>
    <mergeCell ref="A1123:A1124"/>
    <mergeCell ref="B1121:B1122"/>
    <mergeCell ref="A1131:A1132"/>
    <mergeCell ref="B1131:B1132"/>
    <mergeCell ref="D1133:D1134"/>
    <mergeCell ref="F1108:F1109"/>
    <mergeCell ref="E1108:E1109"/>
    <mergeCell ref="E1110:E1111"/>
    <mergeCell ref="F1110:F1111"/>
    <mergeCell ref="A1100:A1103"/>
    <mergeCell ref="C1057:C1058"/>
    <mergeCell ref="C1059:C1060"/>
    <mergeCell ref="G1019:G1020"/>
    <mergeCell ref="C1053:C1055"/>
    <mergeCell ref="C1061:C1062"/>
    <mergeCell ref="C1051:C1052"/>
    <mergeCell ref="E1047:E1048"/>
    <mergeCell ref="F1047:F1048"/>
    <mergeCell ref="C1031:C1032"/>
    <mergeCell ref="B1039:B1040"/>
    <mergeCell ref="F1091:F1092"/>
    <mergeCell ref="E1100:E1103"/>
    <mergeCell ref="A1106:A1107"/>
    <mergeCell ref="D1106:D1107"/>
    <mergeCell ref="B1104:B1105"/>
    <mergeCell ref="A1075:B1077"/>
    <mergeCell ref="G1091:G1092"/>
    <mergeCell ref="G1089:G1090"/>
    <mergeCell ref="D1091:D1092"/>
    <mergeCell ref="C1035:C1036"/>
    <mergeCell ref="C1039:C1040"/>
    <mergeCell ref="B1041:B1042"/>
    <mergeCell ref="B1057:B1058"/>
    <mergeCell ref="A1047:A1048"/>
    <mergeCell ref="A1043:A1044"/>
    <mergeCell ref="B1043:B1044"/>
    <mergeCell ref="C1041:C1042"/>
    <mergeCell ref="C1043:C1044"/>
    <mergeCell ref="A981:A982"/>
    <mergeCell ref="B1033:B1034"/>
    <mergeCell ref="A1035:A1036"/>
    <mergeCell ref="B1035:B1036"/>
    <mergeCell ref="E1119:E1120"/>
    <mergeCell ref="B1119:B1120"/>
    <mergeCell ref="I985:I986"/>
    <mergeCell ref="I987:I989"/>
    <mergeCell ref="C1004:C1006"/>
    <mergeCell ref="E1031:E1032"/>
    <mergeCell ref="F1031:F1032"/>
    <mergeCell ref="I1015:I1016"/>
    <mergeCell ref="B954:B957"/>
    <mergeCell ref="A1157:A1158"/>
    <mergeCell ref="B1157:B1158"/>
    <mergeCell ref="I1149:I1150"/>
    <mergeCell ref="I1151:I1152"/>
    <mergeCell ref="I1153:I1154"/>
    <mergeCell ref="A1108:A1111"/>
    <mergeCell ref="C1114:C1115"/>
    <mergeCell ref="D1114:D1115"/>
    <mergeCell ref="G1114:G1115"/>
    <mergeCell ref="H1114:H1115"/>
    <mergeCell ref="I1114:I1115"/>
    <mergeCell ref="D1123:D1124"/>
    <mergeCell ref="D1125:D1126"/>
    <mergeCell ref="C1140:C1142"/>
    <mergeCell ref="C1135:C1136"/>
    <mergeCell ref="B1140:B1142"/>
    <mergeCell ref="G1127:G1128"/>
    <mergeCell ref="G1129:G1130"/>
    <mergeCell ref="G1010:G1011"/>
    <mergeCell ref="E1010:E1011"/>
    <mergeCell ref="A1019:A1020"/>
    <mergeCell ref="D1019:D1020"/>
    <mergeCell ref="E1019:E1020"/>
    <mergeCell ref="G997:H999"/>
    <mergeCell ref="H992:H993"/>
    <mergeCell ref="H981:H982"/>
    <mergeCell ref="F981:F982"/>
    <mergeCell ref="A983:A984"/>
    <mergeCell ref="A992:A993"/>
    <mergeCell ref="B992:B993"/>
    <mergeCell ref="E992:E993"/>
    <mergeCell ref="A985:A986"/>
    <mergeCell ref="B985:B986"/>
    <mergeCell ref="D981:D982"/>
    <mergeCell ref="H1015:H1016"/>
    <mergeCell ref="H1012:H1014"/>
    <mergeCell ref="H1002:H1003"/>
    <mergeCell ref="H1004:H1006"/>
    <mergeCell ref="B1012:B1014"/>
    <mergeCell ref="D1002:D1003"/>
    <mergeCell ref="A1002:A1003"/>
    <mergeCell ref="H1007:H1009"/>
    <mergeCell ref="H1010:H1011"/>
    <mergeCell ref="A1037:A1038"/>
    <mergeCell ref="B1037:B1038"/>
    <mergeCell ref="B983:B984"/>
    <mergeCell ref="D972:D976"/>
    <mergeCell ref="D958:D959"/>
    <mergeCell ref="D960:D961"/>
    <mergeCell ref="D970:D971"/>
    <mergeCell ref="E960:E961"/>
    <mergeCell ref="A1015:A1016"/>
    <mergeCell ref="B1015:B1016"/>
    <mergeCell ref="A1007:A1009"/>
    <mergeCell ref="D1033:D1034"/>
    <mergeCell ref="A977:B979"/>
    <mergeCell ref="A994:B996"/>
    <mergeCell ref="C954:C957"/>
    <mergeCell ref="C958:C959"/>
    <mergeCell ref="A970:A971"/>
    <mergeCell ref="A972:A976"/>
    <mergeCell ref="A1031:A1032"/>
    <mergeCell ref="C994:C996"/>
    <mergeCell ref="A1025:A1026"/>
    <mergeCell ref="B1025:B1026"/>
    <mergeCell ref="C1025:C1026"/>
    <mergeCell ref="D1025:D1026"/>
    <mergeCell ref="E1025:E1026"/>
    <mergeCell ref="B987:B989"/>
    <mergeCell ref="A990:A991"/>
    <mergeCell ref="A944:A945"/>
    <mergeCell ref="F1010:F1011"/>
    <mergeCell ref="D1015:D1016"/>
    <mergeCell ref="G1004:G1006"/>
    <mergeCell ref="F992:F993"/>
    <mergeCell ref="A987:A989"/>
    <mergeCell ref="G985:G986"/>
    <mergeCell ref="G987:G989"/>
    <mergeCell ref="B1002:B1003"/>
    <mergeCell ref="D987:D989"/>
    <mergeCell ref="D990:D991"/>
    <mergeCell ref="D992:D993"/>
    <mergeCell ref="A997:B999"/>
    <mergeCell ref="C997:C999"/>
    <mergeCell ref="C1002:C1003"/>
    <mergeCell ref="A954:A957"/>
    <mergeCell ref="C852:C853"/>
    <mergeCell ref="G872:H874"/>
    <mergeCell ref="F878:F879"/>
    <mergeCell ref="B899:B900"/>
    <mergeCell ref="C913:C914"/>
    <mergeCell ref="C922:C923"/>
    <mergeCell ref="B895:B896"/>
    <mergeCell ref="B885:B887"/>
    <mergeCell ref="G895:G896"/>
    <mergeCell ref="A903:A904"/>
    <mergeCell ref="H903:H904"/>
    <mergeCell ref="H905:H906"/>
    <mergeCell ref="B922:B923"/>
    <mergeCell ref="A878:A879"/>
    <mergeCell ref="H866:H867"/>
    <mergeCell ref="H858:H859"/>
    <mergeCell ref="B888:B891"/>
    <mergeCell ref="C882:C883"/>
    <mergeCell ref="E866:E867"/>
    <mergeCell ref="A885:A887"/>
    <mergeCell ref="A892:A894"/>
    <mergeCell ref="A915:A916"/>
    <mergeCell ref="A858:A859"/>
    <mergeCell ref="F852:F853"/>
    <mergeCell ref="E752:E753"/>
    <mergeCell ref="E899:E900"/>
    <mergeCell ref="F830:F831"/>
    <mergeCell ref="E832:E833"/>
    <mergeCell ref="F832:F833"/>
    <mergeCell ref="F824:F825"/>
    <mergeCell ref="F866:F867"/>
    <mergeCell ref="E828:E829"/>
    <mergeCell ref="E852:E853"/>
    <mergeCell ref="D786:D787"/>
    <mergeCell ref="D788:D789"/>
    <mergeCell ref="D790:D791"/>
    <mergeCell ref="D792:D793"/>
    <mergeCell ref="D836:D837"/>
    <mergeCell ref="D826:D827"/>
    <mergeCell ref="D850:D851"/>
    <mergeCell ref="A852:A853"/>
    <mergeCell ref="B852:B853"/>
    <mergeCell ref="A863:A865"/>
    <mergeCell ref="A866:A867"/>
    <mergeCell ref="C796:C797"/>
    <mergeCell ref="C836:C837"/>
    <mergeCell ref="C846:C847"/>
    <mergeCell ref="A836:A837"/>
    <mergeCell ref="A587:B589"/>
    <mergeCell ref="E592:E593"/>
    <mergeCell ref="C602:C603"/>
    <mergeCell ref="A592:A593"/>
    <mergeCell ref="D592:D593"/>
    <mergeCell ref="G592:G593"/>
    <mergeCell ref="G675:G676"/>
    <mergeCell ref="G816:G817"/>
    <mergeCell ref="G834:G835"/>
    <mergeCell ref="G836:G837"/>
    <mergeCell ref="D794:D795"/>
    <mergeCell ref="A786:A787"/>
    <mergeCell ref="A790:A791"/>
    <mergeCell ref="B786:B787"/>
    <mergeCell ref="A809:A810"/>
    <mergeCell ref="F794:F795"/>
    <mergeCell ref="E638:E639"/>
    <mergeCell ref="F638:F639"/>
    <mergeCell ref="E642:E643"/>
    <mergeCell ref="E606:E607"/>
    <mergeCell ref="A613:A617"/>
    <mergeCell ref="F642:F643"/>
    <mergeCell ref="F644:F645"/>
    <mergeCell ref="A642:A643"/>
    <mergeCell ref="A637:I637"/>
    <mergeCell ref="A638:A639"/>
    <mergeCell ref="I663:I665"/>
    <mergeCell ref="I644:I645"/>
    <mergeCell ref="I642:I643"/>
    <mergeCell ref="I792:I793"/>
    <mergeCell ref="I794:I795"/>
    <mergeCell ref="I796:I797"/>
    <mergeCell ref="I15:I16"/>
    <mergeCell ref="I17:I18"/>
    <mergeCell ref="I19:I20"/>
    <mergeCell ref="I23:I24"/>
    <mergeCell ref="I21:I22"/>
    <mergeCell ref="I62:I63"/>
    <mergeCell ref="I64:I65"/>
    <mergeCell ref="A21:A22"/>
    <mergeCell ref="F15:F16"/>
    <mergeCell ref="F27:F28"/>
    <mergeCell ref="A29:A30"/>
    <mergeCell ref="A48:A49"/>
    <mergeCell ref="A39:A40"/>
    <mergeCell ref="F31:F32"/>
    <mergeCell ref="A37:A38"/>
    <mergeCell ref="B37:B38"/>
    <mergeCell ref="A50:A51"/>
    <mergeCell ref="B50:B51"/>
    <mergeCell ref="A17:A18"/>
    <mergeCell ref="F17:F18"/>
    <mergeCell ref="A19:A20"/>
    <mergeCell ref="B19:B20"/>
    <mergeCell ref="B17:B18"/>
    <mergeCell ref="A52:A53"/>
    <mergeCell ref="B29:B30"/>
    <mergeCell ref="B25:B26"/>
    <mergeCell ref="E31:E32"/>
    <mergeCell ref="D27:D28"/>
    <mergeCell ref="D50:D51"/>
    <mergeCell ref="A25:A26"/>
    <mergeCell ref="A46:A47"/>
    <mergeCell ref="A23:A24"/>
    <mergeCell ref="G23:G24"/>
    <mergeCell ref="G25:G26"/>
    <mergeCell ref="B27:B28"/>
    <mergeCell ref="F48:F49"/>
    <mergeCell ref="G33:G34"/>
    <mergeCell ref="G21:G22"/>
    <mergeCell ref="E21:E22"/>
    <mergeCell ref="A27:A28"/>
    <mergeCell ref="E23:E24"/>
    <mergeCell ref="E29:E30"/>
    <mergeCell ref="A44:A45"/>
    <mergeCell ref="E19:E20"/>
    <mergeCell ref="F29:F30"/>
    <mergeCell ref="C37:C38"/>
    <mergeCell ref="D37:D38"/>
    <mergeCell ref="E39:E40"/>
    <mergeCell ref="B39:B40"/>
    <mergeCell ref="F23:F24"/>
    <mergeCell ref="B48:B49"/>
    <mergeCell ref="E37:E38"/>
    <mergeCell ref="D46:D47"/>
    <mergeCell ref="D48:D49"/>
    <mergeCell ref="D35:D36"/>
    <mergeCell ref="E35:E36"/>
    <mergeCell ref="D39:D40"/>
    <mergeCell ref="G27:G28"/>
    <mergeCell ref="E25:E26"/>
    <mergeCell ref="F25:F26"/>
    <mergeCell ref="G46:G47"/>
    <mergeCell ref="D25:D26"/>
    <mergeCell ref="B35:B36"/>
    <mergeCell ref="B44:B45"/>
    <mergeCell ref="H37:H38"/>
    <mergeCell ref="D33:D34"/>
    <mergeCell ref="E33:E34"/>
    <mergeCell ref="F33:F34"/>
    <mergeCell ref="A33:A34"/>
    <mergeCell ref="B33:B34"/>
    <mergeCell ref="C33:C34"/>
    <mergeCell ref="G29:G30"/>
    <mergeCell ref="D31:D32"/>
    <mergeCell ref="C46:C47"/>
    <mergeCell ref="C48:C49"/>
    <mergeCell ref="C50:C51"/>
    <mergeCell ref="G39:G40"/>
    <mergeCell ref="F46:F47"/>
    <mergeCell ref="E50:E51"/>
    <mergeCell ref="F50:F51"/>
    <mergeCell ref="A43:I43"/>
    <mergeCell ref="I41:I42"/>
    <mergeCell ref="D44:D45"/>
    <mergeCell ref="F35:F36"/>
    <mergeCell ref="I29:I30"/>
    <mergeCell ref="I39:I40"/>
    <mergeCell ref="I44:I45"/>
    <mergeCell ref="I46:I47"/>
    <mergeCell ref="I48:I49"/>
    <mergeCell ref="I50:I51"/>
    <mergeCell ref="H35:H36"/>
    <mergeCell ref="B46:B47"/>
    <mergeCell ref="A35:A36"/>
    <mergeCell ref="F39:F40"/>
    <mergeCell ref="G48:G49"/>
    <mergeCell ref="G50:G51"/>
    <mergeCell ref="E60:E61"/>
    <mergeCell ref="G54:G55"/>
    <mergeCell ref="H64:H65"/>
    <mergeCell ref="A58:A59"/>
    <mergeCell ref="B68:B69"/>
    <mergeCell ref="G66:G67"/>
    <mergeCell ref="G68:G69"/>
    <mergeCell ref="H66:H67"/>
    <mergeCell ref="H58:H59"/>
    <mergeCell ref="H68:H69"/>
    <mergeCell ref="B58:B59"/>
    <mergeCell ref="A60:A61"/>
    <mergeCell ref="G64:G65"/>
    <mergeCell ref="A64:A65"/>
    <mergeCell ref="H60:H61"/>
    <mergeCell ref="H62:H63"/>
    <mergeCell ref="E58:E59"/>
    <mergeCell ref="G60:G61"/>
    <mergeCell ref="C66:C67"/>
    <mergeCell ref="C68:C69"/>
    <mergeCell ref="E66:E67"/>
    <mergeCell ref="F66:F67"/>
    <mergeCell ref="G56:G57"/>
    <mergeCell ref="F64:F65"/>
    <mergeCell ref="B66:B67"/>
    <mergeCell ref="F58:F59"/>
    <mergeCell ref="C64:C65"/>
    <mergeCell ref="G62:G63"/>
    <mergeCell ref="B52:B53"/>
    <mergeCell ref="G44:G45"/>
    <mergeCell ref="G41:H42"/>
    <mergeCell ref="C58:C59"/>
    <mergeCell ref="C60:C61"/>
    <mergeCell ref="I68:I69"/>
    <mergeCell ref="G70:G71"/>
    <mergeCell ref="F60:F61"/>
    <mergeCell ref="A54:A55"/>
    <mergeCell ref="B54:B55"/>
    <mergeCell ref="A56:A57"/>
    <mergeCell ref="B56:B57"/>
    <mergeCell ref="E68:E69"/>
    <mergeCell ref="F68:F69"/>
    <mergeCell ref="D62:D63"/>
    <mergeCell ref="D64:D65"/>
    <mergeCell ref="D58:D59"/>
    <mergeCell ref="D60:D61"/>
    <mergeCell ref="A66:A67"/>
    <mergeCell ref="B64:B65"/>
    <mergeCell ref="B60:B61"/>
    <mergeCell ref="C54:C55"/>
    <mergeCell ref="C56:C57"/>
    <mergeCell ref="A62:A63"/>
    <mergeCell ref="G58:G59"/>
    <mergeCell ref="D66:D67"/>
    <mergeCell ref="A68:A69"/>
    <mergeCell ref="D68:D69"/>
    <mergeCell ref="D70:D71"/>
    <mergeCell ref="B70:B71"/>
    <mergeCell ref="A70:A71"/>
    <mergeCell ref="H70:H71"/>
    <mergeCell ref="H92:H93"/>
    <mergeCell ref="E98:E99"/>
    <mergeCell ref="F98:F99"/>
    <mergeCell ref="H131:H132"/>
    <mergeCell ref="A111:B113"/>
    <mergeCell ref="A98:A99"/>
    <mergeCell ref="B98:B99"/>
    <mergeCell ref="E107:E108"/>
    <mergeCell ref="B102:B103"/>
    <mergeCell ref="A129:A130"/>
    <mergeCell ref="F107:F108"/>
    <mergeCell ref="C119:C121"/>
    <mergeCell ref="C129:C130"/>
    <mergeCell ref="C131:C132"/>
    <mergeCell ref="B116:B118"/>
    <mergeCell ref="H84:H85"/>
    <mergeCell ref="B100:B101"/>
    <mergeCell ref="A100:A101"/>
    <mergeCell ref="F100:F101"/>
    <mergeCell ref="H100:H101"/>
    <mergeCell ref="C111:C113"/>
    <mergeCell ref="A114:I114"/>
    <mergeCell ref="A115:I115"/>
    <mergeCell ref="I109:I110"/>
    <mergeCell ref="I111:I113"/>
    <mergeCell ref="F129:F130"/>
    <mergeCell ref="A131:A132"/>
    <mergeCell ref="B131:B132"/>
    <mergeCell ref="G86:G87"/>
    <mergeCell ref="A127:A128"/>
    <mergeCell ref="G100:G101"/>
    <mergeCell ref="C116:C118"/>
    <mergeCell ref="I206:I207"/>
    <mergeCell ref="B129:B130"/>
    <mergeCell ref="E129:E130"/>
    <mergeCell ref="A158:A159"/>
    <mergeCell ref="B158:B159"/>
    <mergeCell ref="E164:E165"/>
    <mergeCell ref="F164:F165"/>
    <mergeCell ref="A166:A167"/>
    <mergeCell ref="F194:F195"/>
    <mergeCell ref="A164:A165"/>
    <mergeCell ref="B164:B165"/>
    <mergeCell ref="B181:B182"/>
    <mergeCell ref="A175:B177"/>
    <mergeCell ref="D173:D174"/>
    <mergeCell ref="F133:F134"/>
    <mergeCell ref="B150:B151"/>
    <mergeCell ref="F137:F138"/>
    <mergeCell ref="D137:D138"/>
    <mergeCell ref="I162:I163"/>
    <mergeCell ref="D183:D184"/>
    <mergeCell ref="F179:F180"/>
    <mergeCell ref="E181:E182"/>
    <mergeCell ref="E160:E161"/>
    <mergeCell ref="H164:H165"/>
    <mergeCell ref="A204:A205"/>
    <mergeCell ref="I152:I153"/>
    <mergeCell ref="I154:I155"/>
    <mergeCell ref="I156:I157"/>
    <mergeCell ref="I158:I159"/>
    <mergeCell ref="H181:H182"/>
    <mergeCell ref="D179:D180"/>
    <mergeCell ref="D181:D182"/>
    <mergeCell ref="I196:I197"/>
    <mergeCell ref="I198:I199"/>
    <mergeCell ref="I164:I165"/>
    <mergeCell ref="H154:H155"/>
    <mergeCell ref="G152:G153"/>
    <mergeCell ref="A156:A157"/>
    <mergeCell ref="E156:E157"/>
    <mergeCell ref="F156:F157"/>
    <mergeCell ref="C189:C191"/>
    <mergeCell ref="F202:F203"/>
    <mergeCell ref="D166:D167"/>
    <mergeCell ref="A194:A195"/>
    <mergeCell ref="B194:B195"/>
    <mergeCell ref="B198:B199"/>
    <mergeCell ref="A189:B191"/>
    <mergeCell ref="C152:C153"/>
    <mergeCell ref="C154:C155"/>
    <mergeCell ref="C158:C159"/>
    <mergeCell ref="H179:H180"/>
    <mergeCell ref="H194:H195"/>
    <mergeCell ref="A192:I192"/>
    <mergeCell ref="H183:H184"/>
    <mergeCell ref="I183:I184"/>
    <mergeCell ref="I194:I195"/>
    <mergeCell ref="G164:G165"/>
    <mergeCell ref="G166:G167"/>
    <mergeCell ref="B204:B205"/>
    <mergeCell ref="D210:D211"/>
    <mergeCell ref="D212:D213"/>
    <mergeCell ref="B200:B201"/>
    <mergeCell ref="G198:G199"/>
    <mergeCell ref="B206:B207"/>
    <mergeCell ref="F206:F207"/>
    <mergeCell ref="E196:E197"/>
    <mergeCell ref="F196:F197"/>
    <mergeCell ref="C164:C165"/>
    <mergeCell ref="C166:C167"/>
    <mergeCell ref="C175:C177"/>
    <mergeCell ref="H185:H186"/>
    <mergeCell ref="H204:H205"/>
    <mergeCell ref="H206:H207"/>
    <mergeCell ref="H208:H209"/>
    <mergeCell ref="H210:H211"/>
    <mergeCell ref="H200:H201"/>
    <mergeCell ref="G202:G203"/>
    <mergeCell ref="G212:G213"/>
    <mergeCell ref="G206:G207"/>
    <mergeCell ref="G204:G205"/>
    <mergeCell ref="G208:G209"/>
    <mergeCell ref="C208:C209"/>
    <mergeCell ref="H196:H197"/>
    <mergeCell ref="H198:H199"/>
    <mergeCell ref="C181:C182"/>
    <mergeCell ref="C210:C211"/>
    <mergeCell ref="C212:C213"/>
    <mergeCell ref="A210:A211"/>
    <mergeCell ref="C179:C180"/>
    <mergeCell ref="H162:H163"/>
    <mergeCell ref="G179:G180"/>
    <mergeCell ref="G194:G195"/>
    <mergeCell ref="A179:A180"/>
    <mergeCell ref="I188:I191"/>
    <mergeCell ref="G188:H191"/>
    <mergeCell ref="D196:D197"/>
    <mergeCell ref="A178:I178"/>
    <mergeCell ref="I175:I177"/>
    <mergeCell ref="C220:C221"/>
    <mergeCell ref="E206:E207"/>
    <mergeCell ref="H216:H217"/>
    <mergeCell ref="G214:G215"/>
    <mergeCell ref="C206:C207"/>
    <mergeCell ref="H212:H213"/>
    <mergeCell ref="G210:G211"/>
    <mergeCell ref="H214:H215"/>
    <mergeCell ref="G218:G219"/>
    <mergeCell ref="G216:G217"/>
    <mergeCell ref="H202:H203"/>
    <mergeCell ref="G196:G197"/>
    <mergeCell ref="D214:D215"/>
    <mergeCell ref="E202:E203"/>
    <mergeCell ref="I218:I219"/>
    <mergeCell ref="B218:B219"/>
    <mergeCell ref="D204:D205"/>
    <mergeCell ref="D206:D207"/>
    <mergeCell ref="D208:D209"/>
    <mergeCell ref="B214:B215"/>
    <mergeCell ref="E210:E211"/>
    <mergeCell ref="H218:H219"/>
    <mergeCell ref="C196:C197"/>
    <mergeCell ref="B202:B203"/>
    <mergeCell ref="E204:E205"/>
    <mergeCell ref="F204:F205"/>
    <mergeCell ref="A227:A228"/>
    <mergeCell ref="A216:A217"/>
    <mergeCell ref="B216:B217"/>
    <mergeCell ref="E216:E217"/>
    <mergeCell ref="B229:B230"/>
    <mergeCell ref="D224:D226"/>
    <mergeCell ref="E233:E234"/>
    <mergeCell ref="F233:F234"/>
    <mergeCell ref="A235:A236"/>
    <mergeCell ref="B224:B226"/>
    <mergeCell ref="B235:B236"/>
    <mergeCell ref="D227:D228"/>
    <mergeCell ref="A220:A221"/>
    <mergeCell ref="D216:D217"/>
    <mergeCell ref="B208:B209"/>
    <mergeCell ref="B231:B232"/>
    <mergeCell ref="A229:A230"/>
    <mergeCell ref="E229:E230"/>
    <mergeCell ref="C229:C230"/>
    <mergeCell ref="D229:D230"/>
    <mergeCell ref="A224:A226"/>
    <mergeCell ref="B210:B211"/>
    <mergeCell ref="B212:B213"/>
    <mergeCell ref="A222:A223"/>
    <mergeCell ref="B222:B223"/>
    <mergeCell ref="A218:A219"/>
    <mergeCell ref="F216:F217"/>
    <mergeCell ref="B220:B221"/>
    <mergeCell ref="E220:E221"/>
    <mergeCell ref="A233:A234"/>
    <mergeCell ref="B239:B240"/>
    <mergeCell ref="D239:D240"/>
    <mergeCell ref="F247:F248"/>
    <mergeCell ref="C233:C234"/>
    <mergeCell ref="B253:B254"/>
    <mergeCell ref="D251:D252"/>
    <mergeCell ref="F245:F246"/>
    <mergeCell ref="A237:A238"/>
    <mergeCell ref="C235:C236"/>
    <mergeCell ref="F237:F238"/>
    <mergeCell ref="B247:B248"/>
    <mergeCell ref="B237:B238"/>
    <mergeCell ref="A243:A244"/>
    <mergeCell ref="A249:A250"/>
    <mergeCell ref="D237:D238"/>
    <mergeCell ref="C231:C232"/>
    <mergeCell ref="B233:B234"/>
    <mergeCell ref="A231:A232"/>
    <mergeCell ref="C249:C250"/>
    <mergeCell ref="D249:D250"/>
    <mergeCell ref="E249:E250"/>
    <mergeCell ref="D241:D242"/>
    <mergeCell ref="B243:B244"/>
    <mergeCell ref="E243:E244"/>
    <mergeCell ref="C243:C244"/>
    <mergeCell ref="A251:A252"/>
    <mergeCell ref="C241:C242"/>
    <mergeCell ref="B249:B250"/>
    <mergeCell ref="A239:A240"/>
    <mergeCell ref="B241:B242"/>
    <mergeCell ref="E247:E248"/>
    <mergeCell ref="C253:C254"/>
    <mergeCell ref="D253:D254"/>
    <mergeCell ref="C277:C278"/>
    <mergeCell ref="A253:A254"/>
    <mergeCell ref="C255:C256"/>
    <mergeCell ref="A261:A262"/>
    <mergeCell ref="B261:B262"/>
    <mergeCell ref="A245:A246"/>
    <mergeCell ref="A267:A268"/>
    <mergeCell ref="E259:E260"/>
    <mergeCell ref="A257:A258"/>
    <mergeCell ref="B267:B268"/>
    <mergeCell ref="D261:D262"/>
    <mergeCell ref="A259:A260"/>
    <mergeCell ref="B259:B260"/>
    <mergeCell ref="A269:A270"/>
    <mergeCell ref="B269:B270"/>
    <mergeCell ref="D245:D246"/>
    <mergeCell ref="A255:A256"/>
    <mergeCell ref="A275:A276"/>
    <mergeCell ref="B255:B256"/>
    <mergeCell ref="B277:B278"/>
    <mergeCell ref="B275:B276"/>
    <mergeCell ref="I369:I372"/>
    <mergeCell ref="B425:B426"/>
    <mergeCell ref="B402:B405"/>
    <mergeCell ref="C412:C414"/>
    <mergeCell ref="C415:C416"/>
    <mergeCell ref="F417:F418"/>
    <mergeCell ref="F415:F416"/>
    <mergeCell ref="E361:E362"/>
    <mergeCell ref="F361:F362"/>
    <mergeCell ref="G388:H388"/>
    <mergeCell ref="F421:F422"/>
    <mergeCell ref="H433:H434"/>
    <mergeCell ref="A417:A418"/>
    <mergeCell ref="E369:E372"/>
    <mergeCell ref="F369:F372"/>
    <mergeCell ref="B245:B246"/>
    <mergeCell ref="A247:A248"/>
    <mergeCell ref="I287:I288"/>
    <mergeCell ref="I261:I262"/>
    <mergeCell ref="I394:I395"/>
    <mergeCell ref="B299:B300"/>
    <mergeCell ref="I257:I258"/>
    <mergeCell ref="G285:G286"/>
    <mergeCell ref="I341:I342"/>
    <mergeCell ref="D321:D322"/>
    <mergeCell ref="I337:I338"/>
    <mergeCell ref="I327:I328"/>
    <mergeCell ref="I305:I306"/>
    <mergeCell ref="I307:I308"/>
    <mergeCell ref="D327:D328"/>
    <mergeCell ref="H305:H306"/>
    <mergeCell ref="F275:F276"/>
    <mergeCell ref="I353:I354"/>
    <mergeCell ref="I355:I356"/>
    <mergeCell ref="E331:E332"/>
    <mergeCell ref="B329:B330"/>
    <mergeCell ref="D341:D342"/>
    <mergeCell ref="H343:H344"/>
    <mergeCell ref="B608:B609"/>
    <mergeCell ref="A359:A360"/>
    <mergeCell ref="C359:C360"/>
    <mergeCell ref="A369:A372"/>
    <mergeCell ref="B369:B372"/>
    <mergeCell ref="A640:A641"/>
    <mergeCell ref="B640:B641"/>
    <mergeCell ref="C640:C641"/>
    <mergeCell ref="G634:H636"/>
    <mergeCell ref="B613:B617"/>
    <mergeCell ref="C634:C636"/>
    <mergeCell ref="G602:G603"/>
    <mergeCell ref="G555:G556"/>
    <mergeCell ref="G584:H586"/>
    <mergeCell ref="F600:F601"/>
    <mergeCell ref="G541:G542"/>
    <mergeCell ref="G367:G368"/>
    <mergeCell ref="C410:C411"/>
    <mergeCell ref="E415:E416"/>
    <mergeCell ref="C394:C395"/>
    <mergeCell ref="F400:F401"/>
    <mergeCell ref="B545:B546"/>
    <mergeCell ref="B429:B430"/>
    <mergeCell ref="B427:B428"/>
    <mergeCell ref="F468:F469"/>
    <mergeCell ref="D497:D498"/>
    <mergeCell ref="G642:G643"/>
    <mergeCell ref="H642:H643"/>
    <mergeCell ref="E679:E680"/>
    <mergeCell ref="D693:D694"/>
    <mergeCell ref="G646:G647"/>
    <mergeCell ref="H646:H647"/>
    <mergeCell ref="I646:I647"/>
    <mergeCell ref="C648:C649"/>
    <mergeCell ref="I650:I651"/>
    <mergeCell ref="D623:D629"/>
    <mergeCell ref="D620:D622"/>
    <mergeCell ref="A623:A629"/>
    <mergeCell ref="G623:G629"/>
    <mergeCell ref="F666:F668"/>
    <mergeCell ref="A648:A649"/>
    <mergeCell ref="B648:B649"/>
    <mergeCell ref="E648:E649"/>
    <mergeCell ref="E666:E668"/>
    <mergeCell ref="A655:A656"/>
    <mergeCell ref="D655:D656"/>
    <mergeCell ref="F640:F641"/>
    <mergeCell ref="G640:G641"/>
    <mergeCell ref="B646:B647"/>
    <mergeCell ref="H653:H654"/>
    <mergeCell ref="G693:G694"/>
    <mergeCell ref="E689:E690"/>
    <mergeCell ref="G669:H670"/>
    <mergeCell ref="E644:E645"/>
    <mergeCell ref="H632:H633"/>
    <mergeCell ref="E632:E633"/>
    <mergeCell ref="F632:F633"/>
    <mergeCell ref="E646:E647"/>
    <mergeCell ref="A669:B670"/>
    <mergeCell ref="H648:H649"/>
    <mergeCell ref="I672:I674"/>
    <mergeCell ref="E691:E692"/>
    <mergeCell ref="F691:F692"/>
    <mergeCell ref="F695:F696"/>
    <mergeCell ref="G655:G656"/>
    <mergeCell ref="G672:G674"/>
    <mergeCell ref="A693:A694"/>
    <mergeCell ref="E695:E696"/>
    <mergeCell ref="D648:D649"/>
    <mergeCell ref="G681:H683"/>
    <mergeCell ref="A677:A678"/>
    <mergeCell ref="B677:B678"/>
    <mergeCell ref="G710:G711"/>
    <mergeCell ref="A650:B651"/>
    <mergeCell ref="C650:C651"/>
    <mergeCell ref="G650:H651"/>
    <mergeCell ref="C677:C678"/>
    <mergeCell ref="D677:D678"/>
    <mergeCell ref="E677:E678"/>
    <mergeCell ref="F677:F678"/>
    <mergeCell ref="G677:G678"/>
    <mergeCell ref="H677:H678"/>
    <mergeCell ref="G712:G713"/>
    <mergeCell ref="G714:G715"/>
    <mergeCell ref="G716:G717"/>
    <mergeCell ref="G718:G719"/>
    <mergeCell ref="E720:E721"/>
    <mergeCell ref="E701:E702"/>
    <mergeCell ref="F701:F702"/>
    <mergeCell ref="I679:I680"/>
    <mergeCell ref="I701:I702"/>
    <mergeCell ref="B703:B704"/>
    <mergeCell ref="G707:H707"/>
    <mergeCell ref="B710:B711"/>
    <mergeCell ref="C684:C686"/>
    <mergeCell ref="A703:A704"/>
    <mergeCell ref="A697:A698"/>
    <mergeCell ref="C697:C698"/>
    <mergeCell ref="A684:B686"/>
    <mergeCell ref="G818:H820"/>
    <mergeCell ref="G858:G859"/>
    <mergeCell ref="G863:G865"/>
    <mergeCell ref="F834:F835"/>
    <mergeCell ref="G832:G833"/>
    <mergeCell ref="I720:I721"/>
    <mergeCell ref="A707:B708"/>
    <mergeCell ref="C707:C708"/>
    <mergeCell ref="F675:F676"/>
    <mergeCell ref="H705:H706"/>
    <mergeCell ref="H699:H700"/>
    <mergeCell ref="H701:H702"/>
    <mergeCell ref="H703:H704"/>
    <mergeCell ref="E710:E711"/>
    <mergeCell ref="F710:F711"/>
    <mergeCell ref="E655:E656"/>
    <mergeCell ref="A687:I687"/>
    <mergeCell ref="E673:E674"/>
    <mergeCell ref="F673:F674"/>
    <mergeCell ref="A681:B683"/>
    <mergeCell ref="C681:C683"/>
    <mergeCell ref="I718:I719"/>
    <mergeCell ref="A710:A711"/>
    <mergeCell ref="A660:A662"/>
    <mergeCell ref="B660:B662"/>
    <mergeCell ref="F679:F680"/>
    <mergeCell ref="C699:C700"/>
    <mergeCell ref="C701:C702"/>
    <mergeCell ref="G705:G706"/>
    <mergeCell ref="C691:C692"/>
    <mergeCell ref="E697:E698"/>
    <mergeCell ref="B666:B668"/>
    <mergeCell ref="I1346:I1347"/>
    <mergeCell ref="H1338:H1339"/>
    <mergeCell ref="C1326:C1327"/>
    <mergeCell ref="E1332:E1333"/>
    <mergeCell ref="E1346:E1347"/>
    <mergeCell ref="A1344:A1345"/>
    <mergeCell ref="E1330:E1331"/>
    <mergeCell ref="F1330:F1331"/>
    <mergeCell ref="G1330:G1331"/>
    <mergeCell ref="H1346:H1347"/>
    <mergeCell ref="A1326:A1327"/>
    <mergeCell ref="C1330:C1331"/>
    <mergeCell ref="F1328:F1329"/>
    <mergeCell ref="G1328:G1329"/>
    <mergeCell ref="H1328:H1329"/>
    <mergeCell ref="I1328:I1329"/>
    <mergeCell ref="D1330:D1331"/>
    <mergeCell ref="I1332:I1333"/>
    <mergeCell ref="H1340:H1341"/>
    <mergeCell ref="C1332:C1333"/>
    <mergeCell ref="B1326:B1327"/>
    <mergeCell ref="F730:F731"/>
    <mergeCell ref="G748:G749"/>
    <mergeCell ref="F738:F739"/>
    <mergeCell ref="E728:E729"/>
    <mergeCell ref="F728:F729"/>
    <mergeCell ref="H718:H719"/>
    <mergeCell ref="G824:G825"/>
    <mergeCell ref="G826:G827"/>
    <mergeCell ref="C944:C945"/>
    <mergeCell ref="C946:C947"/>
    <mergeCell ref="A946:A947"/>
    <mergeCell ref="E944:E945"/>
    <mergeCell ref="D954:D957"/>
    <mergeCell ref="F952:F953"/>
    <mergeCell ref="A924:B924"/>
    <mergeCell ref="E826:E827"/>
    <mergeCell ref="F826:F827"/>
    <mergeCell ref="G811:G812"/>
    <mergeCell ref="H802:H804"/>
    <mergeCell ref="H800:H801"/>
    <mergeCell ref="E830:E831"/>
    <mergeCell ref="H880:H881"/>
    <mergeCell ref="G866:G867"/>
    <mergeCell ref="G868:G869"/>
    <mergeCell ref="H811:H812"/>
    <mergeCell ref="H813:H815"/>
    <mergeCell ref="G878:G879"/>
    <mergeCell ref="G850:G851"/>
    <mergeCell ref="E878:E879"/>
    <mergeCell ref="B1409:B1410"/>
    <mergeCell ref="F1413:F1414"/>
    <mergeCell ref="A1409:A1410"/>
    <mergeCell ref="C1389:C1390"/>
    <mergeCell ref="C1310:C1311"/>
    <mergeCell ref="C1312:C1313"/>
    <mergeCell ref="C1314:C1315"/>
    <mergeCell ref="I1320:I1321"/>
    <mergeCell ref="D1308:D1309"/>
    <mergeCell ref="D1310:D1311"/>
    <mergeCell ref="D1312:D1313"/>
    <mergeCell ref="G1316:G1317"/>
    <mergeCell ref="A1322:A1323"/>
    <mergeCell ref="B1322:B1323"/>
    <mergeCell ref="I1308:I1309"/>
    <mergeCell ref="I1310:I1311"/>
    <mergeCell ref="G1312:G1313"/>
    <mergeCell ref="D1318:D1319"/>
    <mergeCell ref="A1320:A1321"/>
    <mergeCell ref="E1320:E1321"/>
    <mergeCell ref="D1344:D1345"/>
    <mergeCell ref="E1326:E1327"/>
    <mergeCell ref="D1316:D1317"/>
    <mergeCell ref="B1314:B1315"/>
    <mergeCell ref="C1322:C1323"/>
    <mergeCell ref="A1348:A1349"/>
    <mergeCell ref="D1336:D1337"/>
    <mergeCell ref="E1336:E1337"/>
    <mergeCell ref="H1336:H1337"/>
    <mergeCell ref="A1330:A1331"/>
    <mergeCell ref="I1344:I1345"/>
    <mergeCell ref="G1340:G1341"/>
    <mergeCell ref="D1411:D1412"/>
    <mergeCell ref="D1413:D1414"/>
    <mergeCell ref="D1419:D1421"/>
    <mergeCell ref="F1446:F1447"/>
    <mergeCell ref="A1448:A1449"/>
    <mergeCell ref="A1338:A1339"/>
    <mergeCell ref="B1377:B1378"/>
    <mergeCell ref="E1377:E1378"/>
    <mergeCell ref="F1377:F1378"/>
    <mergeCell ref="C1381:C1382"/>
    <mergeCell ref="C1379:C1380"/>
    <mergeCell ref="D1381:D1382"/>
    <mergeCell ref="A1399:A1400"/>
    <mergeCell ref="B1399:B1400"/>
    <mergeCell ref="F1373:F1374"/>
    <mergeCell ref="D1363:D1364"/>
    <mergeCell ref="E1413:E1414"/>
    <mergeCell ref="B1446:B1447"/>
    <mergeCell ref="E1446:E1447"/>
    <mergeCell ref="A1436:A1437"/>
    <mergeCell ref="B1436:B1437"/>
    <mergeCell ref="E1436:E1437"/>
    <mergeCell ref="F1436:F1437"/>
    <mergeCell ref="D1432:D1433"/>
    <mergeCell ref="A1418:I1418"/>
    <mergeCell ref="H1395:H1396"/>
    <mergeCell ref="E1432:E1433"/>
    <mergeCell ref="F1432:F1433"/>
    <mergeCell ref="A1426:A1427"/>
    <mergeCell ref="B1426:B1427"/>
    <mergeCell ref="A1406:A1408"/>
    <mergeCell ref="B1406:B1408"/>
    <mergeCell ref="B1489:B1490"/>
    <mergeCell ref="C1489:C1490"/>
    <mergeCell ref="D1489:D1490"/>
    <mergeCell ref="F1497:F1498"/>
    <mergeCell ref="B1495:B1496"/>
    <mergeCell ref="B1440:B1441"/>
    <mergeCell ref="D1448:D1449"/>
    <mergeCell ref="D1450:D1451"/>
    <mergeCell ref="D1485:D1486"/>
    <mergeCell ref="E1489:E1490"/>
    <mergeCell ref="F1495:F1496"/>
    <mergeCell ref="D1395:D1396"/>
    <mergeCell ref="D1397:D1398"/>
    <mergeCell ref="D1422:D1423"/>
    <mergeCell ref="D1424:D1425"/>
    <mergeCell ref="A1397:A1398"/>
    <mergeCell ref="D1436:D1437"/>
    <mergeCell ref="D1438:D1439"/>
    <mergeCell ref="D1440:D1441"/>
    <mergeCell ref="D1442:D1443"/>
    <mergeCell ref="D1444:D1445"/>
    <mergeCell ref="D1473:D1474"/>
    <mergeCell ref="D1475:D1476"/>
    <mergeCell ref="A1450:A1451"/>
    <mergeCell ref="B1450:B1451"/>
    <mergeCell ref="E1463:E1464"/>
    <mergeCell ref="F1463:F1464"/>
    <mergeCell ref="A1465:A1466"/>
    <mergeCell ref="B1485:B1486"/>
    <mergeCell ref="B1460:B1462"/>
    <mergeCell ref="C1399:C1400"/>
    <mergeCell ref="D1409:D1410"/>
    <mergeCell ref="B1465:B1466"/>
    <mergeCell ref="E1465:E1466"/>
    <mergeCell ref="F1465:F1466"/>
    <mergeCell ref="A1471:A1472"/>
    <mergeCell ref="B1471:B1472"/>
    <mergeCell ref="A1509:A1510"/>
    <mergeCell ref="B1505:B1506"/>
    <mergeCell ref="C1469:C1470"/>
    <mergeCell ref="C1471:C1472"/>
    <mergeCell ref="B1497:B1498"/>
    <mergeCell ref="D1477:D1478"/>
    <mergeCell ref="D1483:D1484"/>
    <mergeCell ref="A1475:A1476"/>
    <mergeCell ref="E1497:E1498"/>
    <mergeCell ref="A1495:A1496"/>
    <mergeCell ref="D1495:D1496"/>
    <mergeCell ref="E1495:E1496"/>
    <mergeCell ref="A1487:A1488"/>
    <mergeCell ref="B1487:B1488"/>
    <mergeCell ref="C1487:C1488"/>
    <mergeCell ref="D1487:D1488"/>
    <mergeCell ref="E1487:E1488"/>
    <mergeCell ref="B1481:B1482"/>
    <mergeCell ref="C1481:C1482"/>
    <mergeCell ref="E1485:E1486"/>
    <mergeCell ref="C1479:C1480"/>
    <mergeCell ref="E1479:E1480"/>
    <mergeCell ref="A1481:A1482"/>
    <mergeCell ref="B1503:B1504"/>
    <mergeCell ref="A1473:A1474"/>
    <mergeCell ref="D1509:D1510"/>
    <mergeCell ref="D1505:D1506"/>
    <mergeCell ref="F1399:F1400"/>
    <mergeCell ref="A1269:A1270"/>
    <mergeCell ref="B1269:B1270"/>
    <mergeCell ref="A1271:A1272"/>
    <mergeCell ref="B1271:B1272"/>
    <mergeCell ref="A1395:A1396"/>
    <mergeCell ref="B1395:B1396"/>
    <mergeCell ref="A1367:A1368"/>
    <mergeCell ref="B1367:B1368"/>
    <mergeCell ref="C1177:C1178"/>
    <mergeCell ref="C1181:C1182"/>
    <mergeCell ref="C1079:C1080"/>
    <mergeCell ref="C1273:C1274"/>
    <mergeCell ref="B1133:B1134"/>
    <mergeCell ref="E1123:E1124"/>
    <mergeCell ref="E1131:E1132"/>
    <mergeCell ref="F1131:F1132"/>
    <mergeCell ref="F1155:F1156"/>
    <mergeCell ref="F1135:F1136"/>
    <mergeCell ref="F1140:F1142"/>
    <mergeCell ref="D1135:D1136"/>
    <mergeCell ref="D1140:D1142"/>
    <mergeCell ref="C1391:C1392"/>
    <mergeCell ref="C1393:C1394"/>
    <mergeCell ref="C1395:C1396"/>
    <mergeCell ref="A1238:A1241"/>
    <mergeCell ref="A1195:A1196"/>
    <mergeCell ref="A1114:A1115"/>
    <mergeCell ref="A1091:A1092"/>
    <mergeCell ref="E1104:E1105"/>
    <mergeCell ref="C1125:C1126"/>
    <mergeCell ref="E1125:E1126"/>
    <mergeCell ref="B1340:B1341"/>
    <mergeCell ref="C1340:C1341"/>
    <mergeCell ref="F1509:F1510"/>
    <mergeCell ref="D1463:D1464"/>
    <mergeCell ref="A1012:A1014"/>
    <mergeCell ref="B1479:B1480"/>
    <mergeCell ref="D1479:D1480"/>
    <mergeCell ref="B1473:B1474"/>
    <mergeCell ref="B1467:B1468"/>
    <mergeCell ref="F1507:F1508"/>
    <mergeCell ref="B1019:B1020"/>
    <mergeCell ref="C1019:C1020"/>
    <mergeCell ref="F1019:F1020"/>
    <mergeCell ref="D1155:D1156"/>
    <mergeCell ref="B1153:B1154"/>
    <mergeCell ref="A1155:A1156"/>
    <mergeCell ref="B1155:B1156"/>
    <mergeCell ref="A1137:A1139"/>
    <mergeCell ref="A1505:A1506"/>
    <mergeCell ref="B1475:B1476"/>
    <mergeCell ref="E1475:E1476"/>
    <mergeCell ref="A1467:A1468"/>
    <mergeCell ref="C1426:C1427"/>
    <mergeCell ref="F1444:F1445"/>
    <mergeCell ref="C1373:C1374"/>
    <mergeCell ref="C1371:C1372"/>
    <mergeCell ref="C1369:C1370"/>
    <mergeCell ref="E1448:E1449"/>
    <mergeCell ref="B1448:B1449"/>
    <mergeCell ref="E1444:E1445"/>
    <mergeCell ref="B1509:B1510"/>
    <mergeCell ref="E1507:E1508"/>
    <mergeCell ref="C987:C989"/>
    <mergeCell ref="H987:H989"/>
    <mergeCell ref="H960:H961"/>
    <mergeCell ref="H990:H991"/>
    <mergeCell ref="B952:B953"/>
    <mergeCell ref="H985:H986"/>
    <mergeCell ref="A948:A949"/>
    <mergeCell ref="E952:E953"/>
    <mergeCell ref="A1010:A1011"/>
    <mergeCell ref="D1007:D1009"/>
    <mergeCell ref="I997:I999"/>
    <mergeCell ref="B1023:B1024"/>
    <mergeCell ref="F970:F971"/>
    <mergeCell ref="B990:B991"/>
    <mergeCell ref="E981:E982"/>
    <mergeCell ref="B1010:B1011"/>
    <mergeCell ref="D1010:D1011"/>
    <mergeCell ref="B981:B982"/>
    <mergeCell ref="D983:D984"/>
    <mergeCell ref="H1019:H1020"/>
    <mergeCell ref="A950:A951"/>
    <mergeCell ref="A952:A953"/>
    <mergeCell ref="C1023:C1024"/>
    <mergeCell ref="D1023:D1024"/>
    <mergeCell ref="E1023:E1024"/>
    <mergeCell ref="F1023:F1024"/>
    <mergeCell ref="F960:F961"/>
    <mergeCell ref="E973:E976"/>
    <mergeCell ref="F973:F976"/>
    <mergeCell ref="E985:E986"/>
    <mergeCell ref="F985:F986"/>
    <mergeCell ref="E950:E951"/>
    <mergeCell ref="A1440:A1441"/>
    <mergeCell ref="F1460:F1462"/>
    <mergeCell ref="A1446:A1447"/>
    <mergeCell ref="E1450:E1451"/>
    <mergeCell ref="B1432:B1433"/>
    <mergeCell ref="F1430:F1431"/>
    <mergeCell ref="D985:D986"/>
    <mergeCell ref="G983:G984"/>
    <mergeCell ref="A1001:I1001"/>
    <mergeCell ref="A932:A933"/>
    <mergeCell ref="B913:B914"/>
    <mergeCell ref="A1463:A1464"/>
    <mergeCell ref="C1463:C1464"/>
    <mergeCell ref="C1428:C1429"/>
    <mergeCell ref="A1301:B1302"/>
    <mergeCell ref="C1301:C1302"/>
    <mergeCell ref="C1271:C1272"/>
    <mergeCell ref="C1409:C1410"/>
    <mergeCell ref="C1238:C1241"/>
    <mergeCell ref="C1242:C1243"/>
    <mergeCell ref="A1383:B1385"/>
    <mergeCell ref="C1383:C1385"/>
    <mergeCell ref="D1446:D1447"/>
    <mergeCell ref="C1432:C1433"/>
    <mergeCell ref="A1119:A1120"/>
    <mergeCell ref="C930:C931"/>
    <mergeCell ref="B932:B933"/>
    <mergeCell ref="B944:B945"/>
    <mergeCell ref="C932:C933"/>
    <mergeCell ref="C934:C935"/>
    <mergeCell ref="C936:C943"/>
    <mergeCell ref="D944:D945"/>
    <mergeCell ref="D930:D931"/>
    <mergeCell ref="C1067:C1069"/>
    <mergeCell ref="C1236:C1237"/>
    <mergeCell ref="A1267:A1268"/>
    <mergeCell ref="E1159:E1160"/>
    <mergeCell ref="B960:B961"/>
    <mergeCell ref="G907:G908"/>
    <mergeCell ref="D901:D902"/>
    <mergeCell ref="G925:H927"/>
    <mergeCell ref="D905:D906"/>
    <mergeCell ref="B892:B894"/>
    <mergeCell ref="A930:A931"/>
    <mergeCell ref="A880:A881"/>
    <mergeCell ref="A958:A959"/>
    <mergeCell ref="F648:F649"/>
    <mergeCell ref="A653:A654"/>
    <mergeCell ref="B653:B654"/>
    <mergeCell ref="C992:C993"/>
    <mergeCell ref="G885:G887"/>
    <mergeCell ref="B930:B931"/>
    <mergeCell ref="D932:D933"/>
    <mergeCell ref="A907:A908"/>
    <mergeCell ref="B907:B908"/>
    <mergeCell ref="D915:D916"/>
    <mergeCell ref="A934:A935"/>
    <mergeCell ref="B934:B935"/>
    <mergeCell ref="E958:E959"/>
    <mergeCell ref="F958:F959"/>
    <mergeCell ref="A960:A961"/>
    <mergeCell ref="C948:C949"/>
    <mergeCell ref="A895:A896"/>
    <mergeCell ref="H954:H957"/>
    <mergeCell ref="B948:B949"/>
    <mergeCell ref="E948:E949"/>
    <mergeCell ref="H983:H984"/>
    <mergeCell ref="C990:C991"/>
    <mergeCell ref="I724:I726"/>
    <mergeCell ref="F714:F715"/>
    <mergeCell ref="G251:G252"/>
    <mergeCell ref="H251:H252"/>
    <mergeCell ref="H275:H276"/>
    <mergeCell ref="G249:G250"/>
    <mergeCell ref="B281:B282"/>
    <mergeCell ref="H822:H823"/>
    <mergeCell ref="H824:H825"/>
    <mergeCell ref="H826:H827"/>
    <mergeCell ref="A701:A702"/>
    <mergeCell ref="B701:B702"/>
    <mergeCell ref="A666:A668"/>
    <mergeCell ref="D653:D654"/>
    <mergeCell ref="C632:C633"/>
    <mergeCell ref="H666:H668"/>
    <mergeCell ref="E675:E676"/>
    <mergeCell ref="G708:H708"/>
    <mergeCell ref="I691:I692"/>
    <mergeCell ref="E327:E328"/>
    <mergeCell ref="I343:I344"/>
    <mergeCell ref="I345:I346"/>
    <mergeCell ref="I347:I348"/>
    <mergeCell ref="C281:C282"/>
    <mergeCell ref="D255:D256"/>
    <mergeCell ref="D275:D276"/>
    <mergeCell ref="H365:H366"/>
    <mergeCell ref="D922:D923"/>
    <mergeCell ref="H133:H134"/>
    <mergeCell ref="B156:B157"/>
    <mergeCell ref="H160:H161"/>
    <mergeCell ref="G160:G161"/>
    <mergeCell ref="D162:D163"/>
    <mergeCell ref="F160:F161"/>
    <mergeCell ref="D160:D161"/>
    <mergeCell ref="C162:C163"/>
    <mergeCell ref="A162:A163"/>
    <mergeCell ref="B162:B163"/>
    <mergeCell ref="B179:B180"/>
    <mergeCell ref="B183:B184"/>
    <mergeCell ref="G154:G155"/>
    <mergeCell ref="G156:G157"/>
    <mergeCell ref="G162:G163"/>
    <mergeCell ref="G175:H177"/>
    <mergeCell ref="H156:H157"/>
    <mergeCell ref="H158:H159"/>
    <mergeCell ref="G173:G174"/>
    <mergeCell ref="A173:A174"/>
    <mergeCell ref="A160:A161"/>
    <mergeCell ref="A133:A134"/>
    <mergeCell ref="E179:E180"/>
    <mergeCell ref="F162:F163"/>
    <mergeCell ref="E166:E167"/>
    <mergeCell ref="F166:F167"/>
    <mergeCell ref="D903:D904"/>
    <mergeCell ref="D156:D157"/>
    <mergeCell ref="D158:D159"/>
    <mergeCell ref="A752:A753"/>
    <mergeCell ref="B876:B877"/>
    <mergeCell ref="F903:F904"/>
    <mergeCell ref="F752:F753"/>
    <mergeCell ref="F716:F717"/>
    <mergeCell ref="G830:G831"/>
    <mergeCell ref="G880:G881"/>
    <mergeCell ref="G777:H777"/>
    <mergeCell ref="G778:H780"/>
    <mergeCell ref="H783:H785"/>
    <mergeCell ref="H786:H787"/>
    <mergeCell ref="H788:H789"/>
    <mergeCell ref="H790:H791"/>
    <mergeCell ref="E742:E743"/>
    <mergeCell ref="F742:F743"/>
    <mergeCell ref="F200:F201"/>
    <mergeCell ref="C200:C201"/>
    <mergeCell ref="C202:C203"/>
    <mergeCell ref="C204:C205"/>
    <mergeCell ref="G742:G743"/>
    <mergeCell ref="H742:H743"/>
    <mergeCell ref="F880:F881"/>
    <mergeCell ref="D202:D203"/>
    <mergeCell ref="A728:A729"/>
    <mergeCell ref="B720:B721"/>
    <mergeCell ref="C720:C721"/>
    <mergeCell ref="D675:D676"/>
    <mergeCell ref="G293:G294"/>
    <mergeCell ref="F720:F721"/>
    <mergeCell ref="D247:D248"/>
    <mergeCell ref="D257:D258"/>
    <mergeCell ref="D259:D260"/>
    <mergeCell ref="D267:D268"/>
    <mergeCell ref="E257:E258"/>
    <mergeCell ref="E245:E246"/>
    <mergeCell ref="C251:C252"/>
    <mergeCell ref="C299:C300"/>
    <mergeCell ref="C301:C302"/>
    <mergeCell ref="E299:E300"/>
    <mergeCell ref="G245:G246"/>
    <mergeCell ref="D222:D223"/>
    <mergeCell ref="F259:F260"/>
    <mergeCell ref="C259:C260"/>
    <mergeCell ref="C263:C265"/>
    <mergeCell ref="F249:F250"/>
    <mergeCell ref="C245:C246"/>
    <mergeCell ref="C247:C248"/>
    <mergeCell ref="C267:C268"/>
    <mergeCell ref="C269:C270"/>
    <mergeCell ref="C271:C272"/>
    <mergeCell ref="D271:D272"/>
    <mergeCell ref="C239:C240"/>
    <mergeCell ref="D243:D244"/>
    <mergeCell ref="C279:C280"/>
    <mergeCell ref="G227:G228"/>
    <mergeCell ref="D285:D286"/>
    <mergeCell ref="D287:D288"/>
    <mergeCell ref="D289:D290"/>
    <mergeCell ref="C222:C223"/>
    <mergeCell ref="D269:D270"/>
    <mergeCell ref="A202:A203"/>
    <mergeCell ref="I214:I215"/>
    <mergeCell ref="I216:I217"/>
    <mergeCell ref="D273:D274"/>
    <mergeCell ref="E235:E236"/>
    <mergeCell ref="E261:E262"/>
    <mergeCell ref="F269:F270"/>
    <mergeCell ref="C227:C228"/>
    <mergeCell ref="C198:C199"/>
    <mergeCell ref="A327:A328"/>
    <mergeCell ref="A313:A314"/>
    <mergeCell ref="B257:B258"/>
    <mergeCell ref="A271:A272"/>
    <mergeCell ref="B251:B252"/>
    <mergeCell ref="E269:E270"/>
    <mergeCell ref="F261:F262"/>
    <mergeCell ref="F243:F244"/>
    <mergeCell ref="F257:F258"/>
    <mergeCell ref="D279:D280"/>
    <mergeCell ref="E281:E282"/>
    <mergeCell ref="F299:F300"/>
    <mergeCell ref="E293:E294"/>
    <mergeCell ref="F293:F294"/>
    <mergeCell ref="E303:E304"/>
    <mergeCell ref="C216:C217"/>
    <mergeCell ref="C218:C219"/>
    <mergeCell ref="G200:G201"/>
    <mergeCell ref="A241:A242"/>
    <mergeCell ref="G224:G226"/>
    <mergeCell ref="E313:E314"/>
    <mergeCell ref="H220:H221"/>
    <mergeCell ref="H222:H223"/>
    <mergeCell ref="H227:H228"/>
    <mergeCell ref="G263:H265"/>
    <mergeCell ref="H748:H749"/>
    <mergeCell ref="C778:C780"/>
    <mergeCell ref="A742:A743"/>
    <mergeCell ref="A750:B750"/>
    <mergeCell ref="C756:C757"/>
    <mergeCell ref="C754:C755"/>
    <mergeCell ref="C752:C753"/>
    <mergeCell ref="F748:F749"/>
    <mergeCell ref="B746:B747"/>
    <mergeCell ref="C746:C747"/>
    <mergeCell ref="D746:D747"/>
    <mergeCell ref="E746:E747"/>
    <mergeCell ref="H468:H469"/>
    <mergeCell ref="H406:H407"/>
    <mergeCell ref="G361:G362"/>
    <mergeCell ref="H361:H362"/>
    <mergeCell ref="H367:H368"/>
    <mergeCell ref="G365:G366"/>
    <mergeCell ref="D507:D508"/>
    <mergeCell ref="F229:F230"/>
    <mergeCell ref="E237:E238"/>
    <mergeCell ref="F235:F236"/>
    <mergeCell ref="D235:D236"/>
    <mergeCell ref="D231:D232"/>
    <mergeCell ref="H754:H755"/>
    <mergeCell ref="E768:E769"/>
    <mergeCell ref="G220:G221"/>
    <mergeCell ref="D233:D234"/>
    <mergeCell ref="G762:G763"/>
    <mergeCell ref="H762:H763"/>
    <mergeCell ref="G776:H776"/>
    <mergeCell ref="H792:H793"/>
    <mergeCell ref="H794:H795"/>
    <mergeCell ref="H796:H797"/>
    <mergeCell ref="H798:H799"/>
    <mergeCell ref="G786:G787"/>
    <mergeCell ref="F768:F769"/>
    <mergeCell ref="G809:G810"/>
    <mergeCell ref="G796:G797"/>
    <mergeCell ref="G798:G799"/>
    <mergeCell ref="D800:D801"/>
    <mergeCell ref="D802:D804"/>
    <mergeCell ref="D809:D810"/>
    <mergeCell ref="E754:E755"/>
    <mergeCell ref="E756:E757"/>
    <mergeCell ref="F772:F773"/>
    <mergeCell ref="E764:E765"/>
    <mergeCell ref="G805:H807"/>
    <mergeCell ref="E762:E763"/>
    <mergeCell ref="G783:G785"/>
    <mergeCell ref="G792:G793"/>
    <mergeCell ref="G794:G795"/>
    <mergeCell ref="H760:H761"/>
    <mergeCell ref="G764:G765"/>
    <mergeCell ref="H764:H765"/>
    <mergeCell ref="G768:G769"/>
    <mergeCell ref="H768:H769"/>
    <mergeCell ref="H758:H759"/>
    <mergeCell ref="G772:G773"/>
    <mergeCell ref="G233:G234"/>
    <mergeCell ref="G235:G236"/>
    <mergeCell ref="H241:H242"/>
    <mergeCell ref="B744:B745"/>
    <mergeCell ref="C744:C745"/>
    <mergeCell ref="E760:E761"/>
    <mergeCell ref="C501:C502"/>
    <mergeCell ref="D501:D502"/>
    <mergeCell ref="D495:D496"/>
    <mergeCell ref="D716:D717"/>
    <mergeCell ref="G728:G729"/>
    <mergeCell ref="A751:I751"/>
    <mergeCell ref="B752:B753"/>
    <mergeCell ref="H655:H656"/>
    <mergeCell ref="D557:D558"/>
    <mergeCell ref="C579:C580"/>
    <mergeCell ref="A618:A619"/>
    <mergeCell ref="C561:C562"/>
    <mergeCell ref="C606:C607"/>
    <mergeCell ref="B642:B643"/>
    <mergeCell ref="G331:G332"/>
    <mergeCell ref="G333:G334"/>
    <mergeCell ref="F345:F346"/>
    <mergeCell ref="F341:F342"/>
    <mergeCell ref="F351:F352"/>
    <mergeCell ref="F353:F354"/>
    <mergeCell ref="B359:B360"/>
    <mergeCell ref="C369:C372"/>
    <mergeCell ref="F515:F516"/>
    <mergeCell ref="B400:B401"/>
    <mergeCell ref="F762:F763"/>
    <mergeCell ref="C559:C560"/>
    <mergeCell ref="B620:B622"/>
    <mergeCell ref="C613:C617"/>
    <mergeCell ref="D734:D735"/>
    <mergeCell ref="D738:D739"/>
    <mergeCell ref="D740:D741"/>
    <mergeCell ref="D606:D607"/>
    <mergeCell ref="D608:D609"/>
    <mergeCell ref="E396:E397"/>
    <mergeCell ref="C408:C409"/>
    <mergeCell ref="C398:C399"/>
    <mergeCell ref="A389:B391"/>
    <mergeCell ref="A406:A407"/>
    <mergeCell ref="C343:C344"/>
    <mergeCell ref="C345:C346"/>
    <mergeCell ref="C347:C348"/>
    <mergeCell ref="B415:B416"/>
    <mergeCell ref="C389:C391"/>
    <mergeCell ref="D666:D668"/>
    <mergeCell ref="C587:C589"/>
    <mergeCell ref="C608:C609"/>
    <mergeCell ref="B561:B562"/>
    <mergeCell ref="B406:B407"/>
    <mergeCell ref="E398:E399"/>
    <mergeCell ref="D381:D382"/>
    <mergeCell ref="D385:D386"/>
    <mergeCell ref="D394:D395"/>
    <mergeCell ref="D359:D360"/>
    <mergeCell ref="D410:D411"/>
    <mergeCell ref="A398:A399"/>
    <mergeCell ref="B543:B544"/>
    <mergeCell ref="B421:B422"/>
    <mergeCell ref="F722:F723"/>
    <mergeCell ref="C655:C656"/>
    <mergeCell ref="A652:I652"/>
    <mergeCell ref="D695:D696"/>
    <mergeCell ref="A695:A696"/>
    <mergeCell ref="B695:B696"/>
    <mergeCell ref="H672:H674"/>
    <mergeCell ref="H675:H676"/>
    <mergeCell ref="A672:A674"/>
    <mergeCell ref="B672:B674"/>
    <mergeCell ref="A561:A562"/>
    <mergeCell ref="F646:F647"/>
    <mergeCell ref="A718:A719"/>
    <mergeCell ref="B718:B719"/>
    <mergeCell ref="B655:B656"/>
    <mergeCell ref="D705:D706"/>
    <mergeCell ref="H592:H593"/>
    <mergeCell ref="H638:H639"/>
    <mergeCell ref="A634:B636"/>
    <mergeCell ref="D640:D641"/>
    <mergeCell ref="B592:B593"/>
    <mergeCell ref="D720:D721"/>
    <mergeCell ref="I693:I694"/>
    <mergeCell ref="I695:I696"/>
    <mergeCell ref="I697:I698"/>
    <mergeCell ref="C567:C568"/>
    <mergeCell ref="E613:E617"/>
    <mergeCell ref="F613:F617"/>
    <mergeCell ref="E718:E719"/>
    <mergeCell ref="F718:F719"/>
    <mergeCell ref="A712:A713"/>
    <mergeCell ref="I703:I704"/>
    <mergeCell ref="B732:B733"/>
    <mergeCell ref="B826:B827"/>
    <mergeCell ref="C824:C825"/>
    <mergeCell ref="C826:C827"/>
    <mergeCell ref="C748:C749"/>
    <mergeCell ref="B728:B729"/>
    <mergeCell ref="B809:B810"/>
    <mergeCell ref="B822:B823"/>
    <mergeCell ref="E798:E799"/>
    <mergeCell ref="F798:F799"/>
    <mergeCell ref="B800:B801"/>
    <mergeCell ref="C800:C801"/>
    <mergeCell ref="B824:B825"/>
    <mergeCell ref="C818:C820"/>
    <mergeCell ref="D760:D761"/>
    <mergeCell ref="F764:F765"/>
    <mergeCell ref="F774:F775"/>
    <mergeCell ref="D772:D773"/>
    <mergeCell ref="E772:E773"/>
    <mergeCell ref="D783:D785"/>
    <mergeCell ref="C802:C804"/>
    <mergeCell ref="A805:B807"/>
    <mergeCell ref="C811:C812"/>
    <mergeCell ref="A811:A812"/>
    <mergeCell ref="B742:B743"/>
    <mergeCell ref="A740:A741"/>
    <mergeCell ref="F740:F741"/>
    <mergeCell ref="E734:E735"/>
    <mergeCell ref="A730:A731"/>
    <mergeCell ref="B730:B731"/>
    <mergeCell ref="E730:E731"/>
    <mergeCell ref="A832:A833"/>
    <mergeCell ref="B832:B833"/>
    <mergeCell ref="B830:B831"/>
    <mergeCell ref="D828:D829"/>
    <mergeCell ref="C828:C829"/>
    <mergeCell ref="C830:C831"/>
    <mergeCell ref="C805:C807"/>
    <mergeCell ref="C816:C817"/>
    <mergeCell ref="D798:D799"/>
    <mergeCell ref="D816:D817"/>
    <mergeCell ref="D762:D763"/>
    <mergeCell ref="B798:B799"/>
    <mergeCell ref="E811:E812"/>
    <mergeCell ref="E790:E791"/>
    <mergeCell ref="B790:B791"/>
    <mergeCell ref="B816:B817"/>
    <mergeCell ref="B813:B815"/>
    <mergeCell ref="C762:C763"/>
    <mergeCell ref="B796:B797"/>
    <mergeCell ref="D813:D815"/>
    <mergeCell ref="G347:G348"/>
    <mergeCell ref="F347:F348"/>
    <mergeCell ref="B412:B414"/>
    <mergeCell ref="A412:A414"/>
    <mergeCell ref="A410:A411"/>
    <mergeCell ref="B410:B411"/>
    <mergeCell ref="D408:D409"/>
    <mergeCell ref="B408:B409"/>
    <mergeCell ref="A377:B379"/>
    <mergeCell ref="A329:A330"/>
    <mergeCell ref="A321:A322"/>
    <mergeCell ref="A347:A348"/>
    <mergeCell ref="A383:A384"/>
    <mergeCell ref="A357:A358"/>
    <mergeCell ref="B349:B350"/>
    <mergeCell ref="B396:B397"/>
    <mergeCell ref="B355:B356"/>
    <mergeCell ref="C385:C386"/>
    <mergeCell ref="A363:A364"/>
    <mergeCell ref="A361:A362"/>
    <mergeCell ref="C396:C397"/>
    <mergeCell ref="D345:D346"/>
    <mergeCell ref="C349:C350"/>
    <mergeCell ref="D361:D362"/>
    <mergeCell ref="C351:C352"/>
    <mergeCell ref="C373:C376"/>
    <mergeCell ref="D357:D358"/>
    <mergeCell ref="D355:D356"/>
    <mergeCell ref="D347:D348"/>
    <mergeCell ref="D349:D350"/>
    <mergeCell ref="B357:B358"/>
    <mergeCell ref="C406:C407"/>
    <mergeCell ref="H345:H346"/>
    <mergeCell ref="H347:H348"/>
    <mergeCell ref="A333:A334"/>
    <mergeCell ref="E357:E358"/>
    <mergeCell ref="G381:G382"/>
    <mergeCell ref="B345:B346"/>
    <mergeCell ref="E345:E346"/>
    <mergeCell ref="D365:D366"/>
    <mergeCell ref="E383:E384"/>
    <mergeCell ref="E359:E360"/>
    <mergeCell ref="C327:C328"/>
    <mergeCell ref="C329:C330"/>
    <mergeCell ref="E351:E352"/>
    <mergeCell ref="F339:F340"/>
    <mergeCell ref="H355:H356"/>
    <mergeCell ref="H337:H338"/>
    <mergeCell ref="A381:A382"/>
    <mergeCell ref="F373:F376"/>
    <mergeCell ref="G373:G376"/>
    <mergeCell ref="F343:F344"/>
    <mergeCell ref="F357:F358"/>
    <mergeCell ref="H353:H354"/>
    <mergeCell ref="G345:G346"/>
    <mergeCell ref="G353:G354"/>
    <mergeCell ref="H357:H358"/>
    <mergeCell ref="G363:G364"/>
    <mergeCell ref="H359:H360"/>
    <mergeCell ref="A339:A340"/>
    <mergeCell ref="F349:F350"/>
    <mergeCell ref="G335:G336"/>
    <mergeCell ref="C353:C354"/>
    <mergeCell ref="B351:B352"/>
    <mergeCell ref="G301:G302"/>
    <mergeCell ref="E317:E318"/>
    <mergeCell ref="F317:F318"/>
    <mergeCell ref="G291:G292"/>
    <mergeCell ref="C305:C306"/>
    <mergeCell ref="C307:C308"/>
    <mergeCell ref="G305:G306"/>
    <mergeCell ref="G307:G308"/>
    <mergeCell ref="E311:E312"/>
    <mergeCell ref="D299:D300"/>
    <mergeCell ref="F301:F302"/>
    <mergeCell ref="B303:B304"/>
    <mergeCell ref="A293:A294"/>
    <mergeCell ref="A324:B325"/>
    <mergeCell ref="G315:G316"/>
    <mergeCell ref="F327:F328"/>
    <mergeCell ref="G324:H325"/>
    <mergeCell ref="H295:H296"/>
    <mergeCell ref="H313:H314"/>
    <mergeCell ref="H293:H294"/>
    <mergeCell ref="H315:H316"/>
    <mergeCell ref="E301:E302"/>
    <mergeCell ref="A326:I326"/>
    <mergeCell ref="D317:D318"/>
    <mergeCell ref="B283:B284"/>
    <mergeCell ref="E289:E290"/>
    <mergeCell ref="F291:F292"/>
    <mergeCell ref="B339:B340"/>
    <mergeCell ref="F333:F334"/>
    <mergeCell ref="E343:E344"/>
    <mergeCell ref="D339:D340"/>
    <mergeCell ref="D307:D308"/>
    <mergeCell ref="D309:D310"/>
    <mergeCell ref="B327:B328"/>
    <mergeCell ref="D311:D312"/>
    <mergeCell ref="D313:D314"/>
    <mergeCell ref="B297:B298"/>
    <mergeCell ref="G313:G314"/>
    <mergeCell ref="B307:B308"/>
    <mergeCell ref="B309:B310"/>
    <mergeCell ref="C313:C314"/>
    <mergeCell ref="D315:D316"/>
    <mergeCell ref="C339:C340"/>
    <mergeCell ref="B317:B318"/>
    <mergeCell ref="D333:D334"/>
    <mergeCell ref="D335:D336"/>
    <mergeCell ref="D337:D338"/>
    <mergeCell ref="B337:B338"/>
    <mergeCell ref="D343:D344"/>
    <mergeCell ref="B335:B336"/>
    <mergeCell ref="C324:C325"/>
    <mergeCell ref="G339:G340"/>
    <mergeCell ref="G329:G330"/>
    <mergeCell ref="B319:B320"/>
    <mergeCell ref="C303:C304"/>
    <mergeCell ref="E297:E298"/>
    <mergeCell ref="D291:D292"/>
    <mergeCell ref="D293:D294"/>
    <mergeCell ref="D295:D296"/>
    <mergeCell ref="D297:D298"/>
    <mergeCell ref="B291:B292"/>
    <mergeCell ref="E291:E292"/>
    <mergeCell ref="A291:A292"/>
    <mergeCell ref="G287:G288"/>
    <mergeCell ref="A317:A318"/>
    <mergeCell ref="C381:C382"/>
    <mergeCell ref="F309:F310"/>
    <mergeCell ref="F297:F298"/>
    <mergeCell ref="G355:G356"/>
    <mergeCell ref="A353:A354"/>
    <mergeCell ref="B353:B354"/>
    <mergeCell ref="E353:E354"/>
    <mergeCell ref="A299:A300"/>
    <mergeCell ref="A295:A296"/>
    <mergeCell ref="G327:G328"/>
    <mergeCell ref="C315:C316"/>
    <mergeCell ref="G303:G304"/>
    <mergeCell ref="G299:G300"/>
    <mergeCell ref="A315:A316"/>
    <mergeCell ref="B315:B316"/>
    <mergeCell ref="C331:C332"/>
    <mergeCell ref="E321:E322"/>
    <mergeCell ref="E309:E310"/>
    <mergeCell ref="C333:C334"/>
    <mergeCell ref="C335:C336"/>
    <mergeCell ref="C337:C338"/>
    <mergeCell ref="G295:G296"/>
    <mergeCell ref="C317:C318"/>
    <mergeCell ref="B293:B294"/>
    <mergeCell ref="A301:A302"/>
    <mergeCell ref="D303:D304"/>
    <mergeCell ref="A297:A298"/>
    <mergeCell ref="E305:E306"/>
    <mergeCell ref="A307:A308"/>
    <mergeCell ref="A289:A290"/>
    <mergeCell ref="C291:C292"/>
    <mergeCell ref="F303:F304"/>
    <mergeCell ref="F305:F306"/>
    <mergeCell ref="F307:F308"/>
    <mergeCell ref="A305:A306"/>
    <mergeCell ref="A279:A280"/>
    <mergeCell ref="G271:G272"/>
    <mergeCell ref="G275:G276"/>
    <mergeCell ref="F273:F274"/>
    <mergeCell ref="A285:A286"/>
    <mergeCell ref="F289:F290"/>
    <mergeCell ref="C293:C294"/>
    <mergeCell ref="C295:C296"/>
    <mergeCell ref="C297:C298"/>
    <mergeCell ref="G289:G290"/>
    <mergeCell ref="C283:C284"/>
    <mergeCell ref="C285:C286"/>
    <mergeCell ref="C287:C288"/>
    <mergeCell ref="F281:F282"/>
    <mergeCell ref="D281:D282"/>
    <mergeCell ref="D283:D284"/>
    <mergeCell ref="A281:A282"/>
    <mergeCell ref="B273:B274"/>
    <mergeCell ref="E273:E274"/>
    <mergeCell ref="E287:E288"/>
    <mergeCell ref="H224:H226"/>
    <mergeCell ref="H247:H248"/>
    <mergeCell ref="H277:H278"/>
    <mergeCell ref="H279:H280"/>
    <mergeCell ref="H267:H268"/>
    <mergeCell ref="H281:H282"/>
    <mergeCell ref="H283:H284"/>
    <mergeCell ref="G261:G262"/>
    <mergeCell ref="H261:H262"/>
    <mergeCell ref="G279:G280"/>
    <mergeCell ref="G267:G268"/>
    <mergeCell ref="G257:G258"/>
    <mergeCell ref="H257:H258"/>
    <mergeCell ref="G273:G274"/>
    <mergeCell ref="H231:H232"/>
    <mergeCell ref="G269:G270"/>
    <mergeCell ref="G259:G260"/>
    <mergeCell ref="H233:H234"/>
    <mergeCell ref="H269:H270"/>
    <mergeCell ref="H271:H272"/>
    <mergeCell ref="H273:H274"/>
    <mergeCell ref="G237:G238"/>
    <mergeCell ref="G239:G240"/>
    <mergeCell ref="G241:G242"/>
    <mergeCell ref="G243:G244"/>
    <mergeCell ref="H249:H250"/>
    <mergeCell ref="H253:H254"/>
    <mergeCell ref="G253:G254"/>
    <mergeCell ref="G247:G248"/>
    <mergeCell ref="H235:H236"/>
    <mergeCell ref="H229:H230"/>
    <mergeCell ref="G231:G232"/>
    <mergeCell ref="H301:H302"/>
    <mergeCell ref="H303:H304"/>
    <mergeCell ref="H307:H308"/>
    <mergeCell ref="G277:G278"/>
    <mergeCell ref="G281:G282"/>
    <mergeCell ref="G283:G284"/>
    <mergeCell ref="A283:A284"/>
    <mergeCell ref="E285:E286"/>
    <mergeCell ref="B287:B288"/>
    <mergeCell ref="A287:A288"/>
    <mergeCell ref="C309:C310"/>
    <mergeCell ref="C311:C312"/>
    <mergeCell ref="C289:C290"/>
    <mergeCell ref="D305:D306"/>
    <mergeCell ref="F287:F288"/>
    <mergeCell ref="F295:F296"/>
    <mergeCell ref="H285:H286"/>
    <mergeCell ref="G311:G312"/>
    <mergeCell ref="G297:G298"/>
    <mergeCell ref="G309:G310"/>
    <mergeCell ref="H291:H292"/>
    <mergeCell ref="B279:B280"/>
    <mergeCell ref="B311:B312"/>
    <mergeCell ref="A309:A310"/>
    <mergeCell ref="A311:A312"/>
    <mergeCell ref="B305:B306"/>
    <mergeCell ref="A303:A304"/>
    <mergeCell ref="B295:B296"/>
    <mergeCell ref="E295:E296"/>
    <mergeCell ref="B289:B290"/>
    <mergeCell ref="F285:F286"/>
    <mergeCell ref="F283:F284"/>
    <mergeCell ref="I423:I424"/>
    <mergeCell ref="H455:H456"/>
    <mergeCell ref="G438:H439"/>
    <mergeCell ref="G441:G442"/>
    <mergeCell ref="A373:A376"/>
    <mergeCell ref="B373:B376"/>
    <mergeCell ref="A415:A416"/>
    <mergeCell ref="B365:B366"/>
    <mergeCell ref="C355:C356"/>
    <mergeCell ref="C357:C358"/>
    <mergeCell ref="C367:C368"/>
    <mergeCell ref="A367:A368"/>
    <mergeCell ref="B367:B368"/>
    <mergeCell ref="A365:A366"/>
    <mergeCell ref="A427:A428"/>
    <mergeCell ref="A423:A424"/>
    <mergeCell ref="D421:D422"/>
    <mergeCell ref="A392:I392"/>
    <mergeCell ref="A393:I393"/>
    <mergeCell ref="H402:H405"/>
    <mergeCell ref="H396:H397"/>
    <mergeCell ref="H398:H399"/>
    <mergeCell ref="H400:H401"/>
    <mergeCell ref="D398:D399"/>
    <mergeCell ref="B363:B364"/>
    <mergeCell ref="C363:C364"/>
    <mergeCell ref="D363:D364"/>
    <mergeCell ref="A429:A430"/>
    <mergeCell ref="G433:G434"/>
    <mergeCell ref="A400:A401"/>
    <mergeCell ref="A402:A405"/>
    <mergeCell ref="D402:D405"/>
    <mergeCell ref="H423:H424"/>
    <mergeCell ref="A457:A459"/>
    <mergeCell ref="B457:B459"/>
    <mergeCell ref="E423:E424"/>
    <mergeCell ref="A455:A456"/>
    <mergeCell ref="E431:E432"/>
    <mergeCell ref="B431:B432"/>
    <mergeCell ref="F457:F459"/>
    <mergeCell ref="D457:D459"/>
    <mergeCell ref="A445:A446"/>
    <mergeCell ref="B447:B450"/>
    <mergeCell ref="B435:B436"/>
    <mergeCell ref="A425:A426"/>
    <mergeCell ref="G471:H473"/>
    <mergeCell ref="A471:B473"/>
    <mergeCell ref="H351:H352"/>
    <mergeCell ref="G385:G386"/>
    <mergeCell ref="G394:G395"/>
    <mergeCell ref="A396:A397"/>
    <mergeCell ref="A385:A386"/>
    <mergeCell ref="B385:B386"/>
    <mergeCell ref="E385:E386"/>
    <mergeCell ref="C443:C444"/>
    <mergeCell ref="A431:A432"/>
    <mergeCell ref="B445:B446"/>
    <mergeCell ref="E445:E446"/>
    <mergeCell ref="F445:F446"/>
    <mergeCell ref="H427:H428"/>
    <mergeCell ref="H443:H444"/>
    <mergeCell ref="D353:D354"/>
    <mergeCell ref="D351:D352"/>
    <mergeCell ref="A351:A352"/>
    <mergeCell ref="D431:D432"/>
    <mergeCell ref="C457:C459"/>
    <mergeCell ref="B433:B434"/>
    <mergeCell ref="A438:B439"/>
    <mergeCell ref="C438:C439"/>
    <mergeCell ref="A441:A442"/>
    <mergeCell ref="F464:F465"/>
    <mergeCell ref="A468:A469"/>
    <mergeCell ref="B441:B442"/>
    <mergeCell ref="G443:G444"/>
    <mergeCell ref="C451:C453"/>
    <mergeCell ref="A462:A463"/>
    <mergeCell ref="B462:B463"/>
    <mergeCell ref="D455:D456"/>
    <mergeCell ref="G457:G459"/>
    <mergeCell ref="G460:H460"/>
    <mergeCell ref="C427:C428"/>
    <mergeCell ref="E433:E434"/>
    <mergeCell ref="F433:F434"/>
    <mergeCell ref="B443:B444"/>
    <mergeCell ref="F431:F432"/>
    <mergeCell ref="A464:A465"/>
    <mergeCell ref="A435:A436"/>
    <mergeCell ref="G429:G430"/>
    <mergeCell ref="A443:A444"/>
    <mergeCell ref="C433:C434"/>
    <mergeCell ref="G445:G446"/>
    <mergeCell ref="G447:G450"/>
    <mergeCell ref="G466:G467"/>
    <mergeCell ref="C462:C463"/>
    <mergeCell ref="G421:G422"/>
    <mergeCell ref="F367:F368"/>
    <mergeCell ref="G378:H379"/>
    <mergeCell ref="C464:C465"/>
    <mergeCell ref="C468:C469"/>
    <mergeCell ref="B468:B469"/>
    <mergeCell ref="G462:G463"/>
    <mergeCell ref="G464:G465"/>
    <mergeCell ref="D464:D465"/>
    <mergeCell ref="H417:H418"/>
    <mergeCell ref="H429:H430"/>
    <mergeCell ref="F423:F424"/>
    <mergeCell ref="G435:G436"/>
    <mergeCell ref="E419:E420"/>
    <mergeCell ref="F419:F420"/>
    <mergeCell ref="E406:E407"/>
    <mergeCell ref="F406:F407"/>
    <mergeCell ref="E367:E368"/>
    <mergeCell ref="D417:D418"/>
    <mergeCell ref="E464:E465"/>
    <mergeCell ref="E425:E426"/>
    <mergeCell ref="G425:G426"/>
    <mergeCell ref="F447:F450"/>
    <mergeCell ref="E447:E450"/>
    <mergeCell ref="E443:E444"/>
    <mergeCell ref="F443:F444"/>
    <mergeCell ref="E455:E456"/>
    <mergeCell ref="F455:F456"/>
    <mergeCell ref="G455:G456"/>
    <mergeCell ref="F466:F467"/>
    <mergeCell ref="A481:A482"/>
    <mergeCell ref="B481:B482"/>
    <mergeCell ref="E481:E482"/>
    <mergeCell ref="D481:D482"/>
    <mergeCell ref="A470:B470"/>
    <mergeCell ref="C466:C467"/>
    <mergeCell ref="D466:D467"/>
    <mergeCell ref="E466:E467"/>
    <mergeCell ref="I481:I482"/>
    <mergeCell ref="H478:H480"/>
    <mergeCell ref="E462:E463"/>
    <mergeCell ref="D462:D463"/>
    <mergeCell ref="D476:D477"/>
    <mergeCell ref="C455:C456"/>
    <mergeCell ref="A461:I461"/>
    <mergeCell ref="C478:C480"/>
    <mergeCell ref="C481:C482"/>
    <mergeCell ref="H462:H463"/>
    <mergeCell ref="D468:D469"/>
    <mergeCell ref="B478:B480"/>
    <mergeCell ref="B464:B465"/>
    <mergeCell ref="A460:B460"/>
    <mergeCell ref="G468:G469"/>
    <mergeCell ref="G476:G477"/>
    <mergeCell ref="C476:C477"/>
    <mergeCell ref="B476:B477"/>
    <mergeCell ref="I433:I434"/>
    <mergeCell ref="A476:A477"/>
    <mergeCell ref="F481:F482"/>
    <mergeCell ref="A483:A484"/>
    <mergeCell ref="B483:B484"/>
    <mergeCell ref="D478:D480"/>
    <mergeCell ref="A475:I475"/>
    <mergeCell ref="G478:G480"/>
    <mergeCell ref="H441:H442"/>
    <mergeCell ref="A454:I454"/>
    <mergeCell ref="I443:I444"/>
    <mergeCell ref="E441:E442"/>
    <mergeCell ref="F441:F442"/>
    <mergeCell ref="D443:D444"/>
    <mergeCell ref="A451:B453"/>
    <mergeCell ref="E435:E436"/>
    <mergeCell ref="F435:F436"/>
    <mergeCell ref="A440:I440"/>
    <mergeCell ref="H464:H465"/>
    <mergeCell ref="C445:C446"/>
    <mergeCell ref="D433:D434"/>
    <mergeCell ref="H476:H477"/>
    <mergeCell ref="E457:E459"/>
    <mergeCell ref="C483:C484"/>
    <mergeCell ref="H445:H446"/>
    <mergeCell ref="G451:H453"/>
    <mergeCell ref="B466:B467"/>
    <mergeCell ref="I464:I465"/>
    <mergeCell ref="I462:I463"/>
    <mergeCell ref="I478:I480"/>
    <mergeCell ref="C471:C473"/>
    <mergeCell ref="A478:A480"/>
    <mergeCell ref="I497:I498"/>
    <mergeCell ref="F541:F542"/>
    <mergeCell ref="C600:C601"/>
    <mergeCell ref="D604:D605"/>
    <mergeCell ref="H559:H560"/>
    <mergeCell ref="H561:H562"/>
    <mergeCell ref="H543:H544"/>
    <mergeCell ref="H545:H546"/>
    <mergeCell ref="H541:H542"/>
    <mergeCell ref="H602:H603"/>
    <mergeCell ref="E559:E560"/>
    <mergeCell ref="D561:D562"/>
    <mergeCell ref="G563:H565"/>
    <mergeCell ref="B567:B568"/>
    <mergeCell ref="B596:B599"/>
    <mergeCell ref="G543:G544"/>
    <mergeCell ref="G545:G546"/>
    <mergeCell ref="G596:G599"/>
    <mergeCell ref="E602:E603"/>
    <mergeCell ref="F602:F603"/>
    <mergeCell ref="H555:H556"/>
    <mergeCell ref="C551:C552"/>
    <mergeCell ref="E557:E558"/>
    <mergeCell ref="E596:E599"/>
    <mergeCell ref="G557:G558"/>
    <mergeCell ref="E561:E562"/>
    <mergeCell ref="C584:C586"/>
    <mergeCell ref="F557:F558"/>
    <mergeCell ref="E600:E601"/>
    <mergeCell ref="F596:F599"/>
    <mergeCell ref="H553:H554"/>
    <mergeCell ref="C563:C565"/>
    <mergeCell ref="C543:C544"/>
    <mergeCell ref="A584:B586"/>
    <mergeCell ref="F535:F536"/>
    <mergeCell ref="A559:A560"/>
    <mergeCell ref="D551:D552"/>
    <mergeCell ref="C557:C558"/>
    <mergeCell ref="B551:B552"/>
    <mergeCell ref="E529:E530"/>
    <mergeCell ref="C555:C556"/>
    <mergeCell ref="E551:E552"/>
    <mergeCell ref="F551:F552"/>
    <mergeCell ref="D545:D546"/>
    <mergeCell ref="A541:A542"/>
    <mergeCell ref="B541:B542"/>
    <mergeCell ref="A551:A552"/>
    <mergeCell ref="A590:H590"/>
    <mergeCell ref="A527:A528"/>
    <mergeCell ref="B527:B528"/>
    <mergeCell ref="H551:H552"/>
    <mergeCell ref="A567:A568"/>
    <mergeCell ref="A555:A556"/>
    <mergeCell ref="B531:B532"/>
    <mergeCell ref="H531:H532"/>
    <mergeCell ref="H557:H558"/>
    <mergeCell ref="A557:A558"/>
    <mergeCell ref="D553:D554"/>
    <mergeCell ref="A529:A530"/>
    <mergeCell ref="C535:C536"/>
    <mergeCell ref="B529:B530"/>
    <mergeCell ref="G561:G562"/>
    <mergeCell ref="C547:C549"/>
    <mergeCell ref="A576:A577"/>
    <mergeCell ref="A600:A601"/>
    <mergeCell ref="C618:C619"/>
    <mergeCell ref="B610:B612"/>
    <mergeCell ref="A596:A599"/>
    <mergeCell ref="F561:F562"/>
    <mergeCell ref="A579:A580"/>
    <mergeCell ref="B579:B580"/>
    <mergeCell ref="A531:A532"/>
    <mergeCell ref="C531:C532"/>
    <mergeCell ref="G594:H594"/>
    <mergeCell ref="C527:C528"/>
    <mergeCell ref="E535:E536"/>
    <mergeCell ref="D559:D560"/>
    <mergeCell ref="F559:F560"/>
    <mergeCell ref="E623:E629"/>
    <mergeCell ref="F623:F629"/>
    <mergeCell ref="G608:G609"/>
    <mergeCell ref="G610:G612"/>
    <mergeCell ref="G613:G617"/>
    <mergeCell ref="A606:A607"/>
    <mergeCell ref="A602:A603"/>
    <mergeCell ref="B600:B601"/>
    <mergeCell ref="A595:H595"/>
    <mergeCell ref="H596:H599"/>
    <mergeCell ref="H618:H619"/>
    <mergeCell ref="H620:H622"/>
    <mergeCell ref="C545:C546"/>
    <mergeCell ref="G553:G554"/>
    <mergeCell ref="G559:G560"/>
    <mergeCell ref="B559:B560"/>
    <mergeCell ref="F592:F593"/>
    <mergeCell ref="E541:E542"/>
    <mergeCell ref="A604:A605"/>
    <mergeCell ref="H608:H609"/>
    <mergeCell ref="H610:H612"/>
    <mergeCell ref="H613:H617"/>
    <mergeCell ref="G620:G622"/>
    <mergeCell ref="B604:B605"/>
    <mergeCell ref="B606:B607"/>
    <mergeCell ref="E618:E619"/>
    <mergeCell ref="B618:B619"/>
    <mergeCell ref="D613:D617"/>
    <mergeCell ref="B602:B603"/>
    <mergeCell ref="A608:A609"/>
    <mergeCell ref="A620:A622"/>
    <mergeCell ref="A610:A612"/>
    <mergeCell ref="F618:F619"/>
    <mergeCell ref="C620:C622"/>
    <mergeCell ref="E608:E609"/>
    <mergeCell ref="F608:F609"/>
    <mergeCell ref="C610:C612"/>
    <mergeCell ref="F606:F607"/>
    <mergeCell ref="E610:E612"/>
    <mergeCell ref="F610:F612"/>
    <mergeCell ref="B712:B713"/>
    <mergeCell ref="B714:B715"/>
    <mergeCell ref="E714:E715"/>
    <mergeCell ref="D730:D731"/>
    <mergeCell ref="A716:A717"/>
    <mergeCell ref="E716:E717"/>
    <mergeCell ref="C714:C715"/>
    <mergeCell ref="D748:D749"/>
    <mergeCell ref="D752:D753"/>
    <mergeCell ref="D732:D733"/>
    <mergeCell ref="E732:E733"/>
    <mergeCell ref="B657:B659"/>
    <mergeCell ref="C657:C659"/>
    <mergeCell ref="D657:D659"/>
    <mergeCell ref="E657:E659"/>
    <mergeCell ref="A705:A706"/>
    <mergeCell ref="A663:A665"/>
    <mergeCell ref="A689:A690"/>
    <mergeCell ref="B689:B690"/>
    <mergeCell ref="C672:C674"/>
    <mergeCell ref="C675:C676"/>
    <mergeCell ref="C679:C680"/>
    <mergeCell ref="D710:D711"/>
    <mergeCell ref="C716:C717"/>
    <mergeCell ref="A738:A739"/>
    <mergeCell ref="B738:B739"/>
    <mergeCell ref="E738:E739"/>
    <mergeCell ref="A744:A745"/>
    <mergeCell ref="B740:B741"/>
    <mergeCell ref="A748:A749"/>
    <mergeCell ref="E705:E706"/>
    <mergeCell ref="C732:C733"/>
    <mergeCell ref="H714:H715"/>
    <mergeCell ref="A834:A835"/>
    <mergeCell ref="A826:A827"/>
    <mergeCell ref="B792:B793"/>
    <mergeCell ref="A794:A795"/>
    <mergeCell ref="B783:B785"/>
    <mergeCell ref="A783:A785"/>
    <mergeCell ref="E740:E741"/>
    <mergeCell ref="B748:B749"/>
    <mergeCell ref="E748:E749"/>
    <mergeCell ref="C788:C789"/>
    <mergeCell ref="A746:A747"/>
    <mergeCell ref="A778:B780"/>
    <mergeCell ref="B762:B763"/>
    <mergeCell ref="B834:B835"/>
    <mergeCell ref="C834:C835"/>
    <mergeCell ref="E822:E823"/>
    <mergeCell ref="F822:F823"/>
    <mergeCell ref="A754:A755"/>
    <mergeCell ref="F828:F829"/>
    <mergeCell ref="D824:D825"/>
    <mergeCell ref="C822:C823"/>
    <mergeCell ref="A800:A801"/>
    <mergeCell ref="C813:C815"/>
    <mergeCell ref="C832:C833"/>
    <mergeCell ref="A816:A817"/>
    <mergeCell ref="D832:D833"/>
    <mergeCell ref="A830:A831"/>
    <mergeCell ref="B760:B761"/>
    <mergeCell ref="E758:E759"/>
    <mergeCell ref="A758:A759"/>
    <mergeCell ref="C760:C761"/>
    <mergeCell ref="A727:I727"/>
    <mergeCell ref="E722:E723"/>
    <mergeCell ref="C742:C743"/>
    <mergeCell ref="I756:I757"/>
    <mergeCell ref="A720:A721"/>
    <mergeCell ref="A732:A733"/>
    <mergeCell ref="G734:G735"/>
    <mergeCell ref="A737:I737"/>
    <mergeCell ref="G828:G829"/>
    <mergeCell ref="C809:C810"/>
    <mergeCell ref="A724:B726"/>
    <mergeCell ref="D766:D767"/>
    <mergeCell ref="A796:A797"/>
    <mergeCell ref="A768:A769"/>
    <mergeCell ref="F760:F761"/>
    <mergeCell ref="I746:I747"/>
    <mergeCell ref="I774:I775"/>
    <mergeCell ref="D742:D743"/>
    <mergeCell ref="H766:H767"/>
    <mergeCell ref="A760:A761"/>
    <mergeCell ref="G722:G723"/>
    <mergeCell ref="H752:H753"/>
    <mergeCell ref="E766:E767"/>
    <mergeCell ref="A792:A793"/>
    <mergeCell ref="D822:D823"/>
    <mergeCell ref="A818:B820"/>
    <mergeCell ref="A822:A823"/>
    <mergeCell ref="D768:D769"/>
    <mergeCell ref="B811:B812"/>
    <mergeCell ref="B754:B755"/>
    <mergeCell ref="B756:B757"/>
    <mergeCell ref="F734:F735"/>
    <mergeCell ref="H730:H731"/>
    <mergeCell ref="H734:H735"/>
    <mergeCell ref="A798:A799"/>
    <mergeCell ref="J173:N174"/>
    <mergeCell ref="J170:N170"/>
    <mergeCell ref="J718:O719"/>
    <mergeCell ref="J922:O923"/>
    <mergeCell ref="J1181:N1182"/>
    <mergeCell ref="G427:G428"/>
    <mergeCell ref="H946:H947"/>
    <mergeCell ref="H948:H949"/>
    <mergeCell ref="F425:F426"/>
    <mergeCell ref="H936:H943"/>
    <mergeCell ref="H944:H945"/>
    <mergeCell ref="H489:H490"/>
    <mergeCell ref="F493:F494"/>
    <mergeCell ref="I531:I532"/>
    <mergeCell ref="I521:I522"/>
    <mergeCell ref="I527:I528"/>
    <mergeCell ref="A540:I540"/>
    <mergeCell ref="A517:A518"/>
    <mergeCell ref="B517:B518"/>
    <mergeCell ref="C517:C518"/>
    <mergeCell ref="D517:D518"/>
    <mergeCell ref="A714:A715"/>
    <mergeCell ref="G730:G731"/>
    <mergeCell ref="G724:H726"/>
    <mergeCell ref="H728:H729"/>
    <mergeCell ref="F756:F757"/>
    <mergeCell ref="D756:D757"/>
    <mergeCell ref="G738:G739"/>
    <mergeCell ref="G740:G741"/>
    <mergeCell ref="A722:A723"/>
    <mergeCell ref="F800:F801"/>
    <mergeCell ref="A802:A804"/>
    <mergeCell ref="A788:A789"/>
    <mergeCell ref="B788:B789"/>
    <mergeCell ref="H327:H328"/>
    <mergeCell ref="F1:I6"/>
    <mergeCell ref="A7:I7"/>
    <mergeCell ref="G1301:H1301"/>
    <mergeCell ref="A9:A10"/>
    <mergeCell ref="B9:B10"/>
    <mergeCell ref="D9:D10"/>
    <mergeCell ref="E9:E10"/>
    <mergeCell ref="F9:F10"/>
    <mergeCell ref="G9:G10"/>
    <mergeCell ref="H9:H10"/>
    <mergeCell ref="I9:I10"/>
    <mergeCell ref="A14:I14"/>
    <mergeCell ref="A13:I13"/>
    <mergeCell ref="E11:E12"/>
    <mergeCell ref="F11:F12"/>
    <mergeCell ref="I11:I12"/>
    <mergeCell ref="D15:D16"/>
    <mergeCell ref="D17:D18"/>
    <mergeCell ref="D19:D20"/>
    <mergeCell ref="D21:D22"/>
    <mergeCell ref="D23:D24"/>
    <mergeCell ref="B836:B837"/>
    <mergeCell ref="A821:I821"/>
    <mergeCell ref="I818:I820"/>
    <mergeCell ref="A808:I808"/>
    <mergeCell ref="C790:C791"/>
    <mergeCell ref="C703:C704"/>
    <mergeCell ref="H738:H739"/>
    <mergeCell ref="H740:H741"/>
    <mergeCell ref="H52:H53"/>
    <mergeCell ref="D754:D755"/>
    <mergeCell ref="H756:H757"/>
    <mergeCell ref="F754:F755"/>
    <mergeCell ref="A756:A757"/>
    <mergeCell ref="F732:F733"/>
    <mergeCell ref="H15:H16"/>
    <mergeCell ref="G351:G352"/>
    <mergeCell ref="H17:H18"/>
    <mergeCell ref="H19:H20"/>
    <mergeCell ref="H21:H22"/>
    <mergeCell ref="H23:H24"/>
    <mergeCell ref="H25:H26"/>
    <mergeCell ref="H27:H28"/>
    <mergeCell ref="H29:H30"/>
    <mergeCell ref="H39:H40"/>
    <mergeCell ref="H54:H55"/>
    <mergeCell ref="H56:H57"/>
    <mergeCell ref="G52:G53"/>
    <mergeCell ref="B62:B63"/>
    <mergeCell ref="E62:E63"/>
    <mergeCell ref="F62:F63"/>
    <mergeCell ref="G31:G32"/>
    <mergeCell ref="C62:C63"/>
    <mergeCell ref="D52:D53"/>
    <mergeCell ref="D54:D55"/>
    <mergeCell ref="D56:D57"/>
    <mergeCell ref="H44:H45"/>
    <mergeCell ref="H46:H47"/>
    <mergeCell ref="H50:H51"/>
    <mergeCell ref="B21:B22"/>
    <mergeCell ref="H48:H49"/>
    <mergeCell ref="C52:C53"/>
    <mergeCell ref="G35:G36"/>
    <mergeCell ref="B347:B348"/>
    <mergeCell ref="A419:A420"/>
    <mergeCell ref="A408:A409"/>
    <mergeCell ref="A319:A320"/>
    <mergeCell ref="C419:C420"/>
    <mergeCell ref="C417:C418"/>
    <mergeCell ref="G417:G418"/>
    <mergeCell ref="G389:H391"/>
    <mergeCell ref="C377:C379"/>
    <mergeCell ref="E403:E405"/>
    <mergeCell ref="F385:F386"/>
    <mergeCell ref="H329:H330"/>
    <mergeCell ref="E341:E342"/>
    <mergeCell ref="H373:H375"/>
    <mergeCell ref="E349:E350"/>
    <mergeCell ref="D331:D332"/>
    <mergeCell ref="D329:D330"/>
    <mergeCell ref="A181:A182"/>
    <mergeCell ref="F181:F182"/>
    <mergeCell ref="E373:E376"/>
    <mergeCell ref="H408:H409"/>
    <mergeCell ref="H410:H411"/>
    <mergeCell ref="H412:H414"/>
    <mergeCell ref="H415:H416"/>
    <mergeCell ref="D412:D414"/>
    <mergeCell ref="G343:G344"/>
    <mergeCell ref="G349:G350"/>
    <mergeCell ref="G317:G318"/>
    <mergeCell ref="H317:H318"/>
    <mergeCell ref="B331:B332"/>
    <mergeCell ref="B343:B344"/>
    <mergeCell ref="E333:E334"/>
    <mergeCell ref="C365:C366"/>
    <mergeCell ref="E347:E348"/>
    <mergeCell ref="F331:F332"/>
    <mergeCell ref="G383:G384"/>
    <mergeCell ref="F408:F409"/>
    <mergeCell ref="G410:G411"/>
    <mergeCell ref="G412:G414"/>
    <mergeCell ref="H419:H420"/>
    <mergeCell ref="A331:A332"/>
    <mergeCell ref="A343:A344"/>
    <mergeCell ref="A349:A350"/>
    <mergeCell ref="G400:G401"/>
    <mergeCell ref="G402:G405"/>
    <mergeCell ref="G406:G407"/>
    <mergeCell ref="A341:A342"/>
    <mergeCell ref="B341:B342"/>
    <mergeCell ref="A355:A356"/>
    <mergeCell ref="A345:A346"/>
    <mergeCell ref="C400:C401"/>
    <mergeCell ref="G341:G342"/>
    <mergeCell ref="B333:B334"/>
    <mergeCell ref="A335:A336"/>
    <mergeCell ref="A337:A338"/>
    <mergeCell ref="H335:H336"/>
    <mergeCell ref="G337:G338"/>
    <mergeCell ref="H339:H340"/>
    <mergeCell ref="H333:H334"/>
    <mergeCell ref="H381:H382"/>
    <mergeCell ref="H385:H386"/>
    <mergeCell ref="H466:H467"/>
    <mergeCell ref="G387:H387"/>
    <mergeCell ref="A387:B388"/>
    <mergeCell ref="C387:C388"/>
    <mergeCell ref="C435:C436"/>
    <mergeCell ref="D445:D446"/>
    <mergeCell ref="D447:D450"/>
    <mergeCell ref="B493:B494"/>
    <mergeCell ref="A495:A496"/>
    <mergeCell ref="B495:B496"/>
    <mergeCell ref="A493:A494"/>
    <mergeCell ref="C497:C498"/>
    <mergeCell ref="E408:E409"/>
    <mergeCell ref="D415:D416"/>
    <mergeCell ref="E400:E401"/>
    <mergeCell ref="F403:F405"/>
    <mergeCell ref="D400:D401"/>
    <mergeCell ref="C402:C405"/>
    <mergeCell ref="E417:E418"/>
    <mergeCell ref="G423:G424"/>
    <mergeCell ref="D423:D424"/>
    <mergeCell ref="C423:C424"/>
    <mergeCell ref="B485:B486"/>
    <mergeCell ref="D487:D488"/>
    <mergeCell ref="A487:A488"/>
    <mergeCell ref="A485:A486"/>
    <mergeCell ref="E468:E469"/>
    <mergeCell ref="G483:G484"/>
    <mergeCell ref="G470:H470"/>
    <mergeCell ref="B455:B456"/>
    <mergeCell ref="D419:D420"/>
    <mergeCell ref="C421:C422"/>
    <mergeCell ref="G419:G420"/>
    <mergeCell ref="E521:E522"/>
    <mergeCell ref="F521:F522"/>
    <mergeCell ref="C447:C450"/>
    <mergeCell ref="D441:D442"/>
    <mergeCell ref="C495:C496"/>
    <mergeCell ref="G521:G522"/>
    <mergeCell ref="G485:G486"/>
    <mergeCell ref="C441:C442"/>
    <mergeCell ref="C499:C500"/>
    <mergeCell ref="D513:D514"/>
    <mergeCell ref="E513:E514"/>
    <mergeCell ref="C511:C512"/>
    <mergeCell ref="E487:E488"/>
    <mergeCell ref="D483:D484"/>
    <mergeCell ref="D485:D486"/>
    <mergeCell ref="F487:F488"/>
    <mergeCell ref="D511:D512"/>
    <mergeCell ref="E511:E512"/>
    <mergeCell ref="E503:E504"/>
    <mergeCell ref="F503:F504"/>
    <mergeCell ref="E519:E520"/>
    <mergeCell ref="F519:F520"/>
    <mergeCell ref="D521:D522"/>
    <mergeCell ref="C489:C490"/>
    <mergeCell ref="A474:I474"/>
    <mergeCell ref="B487:B488"/>
    <mergeCell ref="C485:C486"/>
    <mergeCell ref="C487:C488"/>
    <mergeCell ref="A491:A492"/>
    <mergeCell ref="C537:C539"/>
    <mergeCell ref="A533:A534"/>
    <mergeCell ref="B533:B534"/>
    <mergeCell ref="G531:G532"/>
    <mergeCell ref="A519:A520"/>
    <mergeCell ref="C519:C520"/>
    <mergeCell ref="D519:D520"/>
    <mergeCell ref="B519:B520"/>
    <mergeCell ref="D499:D500"/>
    <mergeCell ref="D491:D492"/>
    <mergeCell ref="D493:D494"/>
    <mergeCell ref="B503:B504"/>
    <mergeCell ref="A521:A522"/>
    <mergeCell ref="B521:B522"/>
    <mergeCell ref="C513:C514"/>
    <mergeCell ref="B497:B498"/>
    <mergeCell ref="C491:C492"/>
    <mergeCell ref="C493:C494"/>
    <mergeCell ref="E491:E492"/>
    <mergeCell ref="A526:I526"/>
    <mergeCell ref="I519:I520"/>
    <mergeCell ref="F505:F506"/>
    <mergeCell ref="A515:A516"/>
    <mergeCell ref="A513:A514"/>
    <mergeCell ref="I529:I530"/>
    <mergeCell ref="D527:D528"/>
    <mergeCell ref="E515:E516"/>
    <mergeCell ref="B499:B500"/>
    <mergeCell ref="E493:E494"/>
    <mergeCell ref="E517:E518"/>
    <mergeCell ref="F517:F518"/>
    <mergeCell ref="G517:G518"/>
    <mergeCell ref="G523:H525"/>
    <mergeCell ref="H527:H528"/>
    <mergeCell ref="H529:H530"/>
    <mergeCell ref="F529:F530"/>
    <mergeCell ref="C521:C522"/>
    <mergeCell ref="C523:C525"/>
    <mergeCell ref="C529:C530"/>
    <mergeCell ref="H535:H536"/>
    <mergeCell ref="I535:I536"/>
    <mergeCell ref="E531:E532"/>
    <mergeCell ref="D529:D530"/>
    <mergeCell ref="D531:D532"/>
    <mergeCell ref="C533:C534"/>
    <mergeCell ref="D533:D534"/>
    <mergeCell ref="G529:G530"/>
    <mergeCell ref="B515:B516"/>
    <mergeCell ref="C515:C516"/>
    <mergeCell ref="D515:D516"/>
    <mergeCell ref="I533:I534"/>
    <mergeCell ref="G535:G536"/>
    <mergeCell ref="G519:G520"/>
    <mergeCell ref="H519:H520"/>
    <mergeCell ref="A523:B525"/>
    <mergeCell ref="H521:H522"/>
    <mergeCell ref="H517:H518"/>
    <mergeCell ref="I517:I518"/>
    <mergeCell ref="C9:C10"/>
    <mergeCell ref="C11:C12"/>
    <mergeCell ref="A11:B12"/>
    <mergeCell ref="C29:C30"/>
    <mergeCell ref="C39:C40"/>
    <mergeCell ref="C70:C71"/>
    <mergeCell ref="C92:C93"/>
    <mergeCell ref="C100:C101"/>
    <mergeCell ref="C102:C103"/>
    <mergeCell ref="C107:C108"/>
    <mergeCell ref="A109:B110"/>
    <mergeCell ref="C109:C110"/>
    <mergeCell ref="C94:C96"/>
    <mergeCell ref="A94:B96"/>
    <mergeCell ref="A41:B42"/>
    <mergeCell ref="C41:C42"/>
    <mergeCell ref="C137:C138"/>
    <mergeCell ref="C122:C124"/>
    <mergeCell ref="B74:B75"/>
    <mergeCell ref="C74:C75"/>
    <mergeCell ref="A86:A87"/>
    <mergeCell ref="B86:B87"/>
    <mergeCell ref="C86:C87"/>
    <mergeCell ref="A72:A73"/>
    <mergeCell ref="B72:B73"/>
    <mergeCell ref="A80:A81"/>
    <mergeCell ref="A76:A77"/>
    <mergeCell ref="B23:B24"/>
    <mergeCell ref="C15:C16"/>
    <mergeCell ref="C17:C18"/>
    <mergeCell ref="C19:C20"/>
    <mergeCell ref="A15:A16"/>
    <mergeCell ref="B15:B16"/>
    <mergeCell ref="B697:B698"/>
    <mergeCell ref="D718:D719"/>
    <mergeCell ref="A675:A676"/>
    <mergeCell ref="B675:B676"/>
    <mergeCell ref="A644:A645"/>
    <mergeCell ref="B644:B645"/>
    <mergeCell ref="C644:C645"/>
    <mergeCell ref="D644:D645"/>
    <mergeCell ref="B638:B639"/>
    <mergeCell ref="C623:C629"/>
    <mergeCell ref="A632:A633"/>
    <mergeCell ref="B632:B633"/>
    <mergeCell ref="C646:C647"/>
    <mergeCell ref="D646:D647"/>
    <mergeCell ref="B623:B629"/>
    <mergeCell ref="A646:A647"/>
    <mergeCell ref="C653:C654"/>
    <mergeCell ref="B576:B577"/>
    <mergeCell ref="C576:C577"/>
    <mergeCell ref="B663:B665"/>
    <mergeCell ref="D703:D704"/>
    <mergeCell ref="B699:B700"/>
    <mergeCell ref="B679:B680"/>
    <mergeCell ref="A466:A467"/>
    <mergeCell ref="C660:C662"/>
    <mergeCell ref="D660:D662"/>
    <mergeCell ref="A699:A700"/>
    <mergeCell ref="C712:C713"/>
    <mergeCell ref="C710:C711"/>
    <mergeCell ref="B513:B514"/>
    <mergeCell ref="A537:B539"/>
    <mergeCell ref="F693:F694"/>
    <mergeCell ref="A691:A692"/>
    <mergeCell ref="B691:B692"/>
    <mergeCell ref="D699:D700"/>
    <mergeCell ref="D701:D702"/>
    <mergeCell ref="C705:C706"/>
    <mergeCell ref="D679:D680"/>
    <mergeCell ref="A688:I688"/>
    <mergeCell ref="G547:H549"/>
    <mergeCell ref="B553:B554"/>
    <mergeCell ref="H679:H680"/>
    <mergeCell ref="G604:G605"/>
    <mergeCell ref="G606:G607"/>
    <mergeCell ref="H604:H605"/>
    <mergeCell ref="D638:D639"/>
    <mergeCell ref="D618:D619"/>
    <mergeCell ref="C638:C639"/>
    <mergeCell ref="E663:E665"/>
    <mergeCell ref="F663:F665"/>
    <mergeCell ref="C666:C668"/>
    <mergeCell ref="H640:H641"/>
    <mergeCell ref="H689:H690"/>
    <mergeCell ref="H691:H692"/>
    <mergeCell ref="H693:H694"/>
    <mergeCell ref="D632:D633"/>
    <mergeCell ref="E640:E641"/>
    <mergeCell ref="C604:C605"/>
    <mergeCell ref="D600:D601"/>
    <mergeCell ref="F697:F698"/>
    <mergeCell ref="D642:D643"/>
    <mergeCell ref="C642:C643"/>
    <mergeCell ref="C689:C690"/>
    <mergeCell ref="I744:I745"/>
    <mergeCell ref="B1031:B1032"/>
    <mergeCell ref="F944:F945"/>
    <mergeCell ref="B1051:B1052"/>
    <mergeCell ref="F1051:F1052"/>
    <mergeCell ref="G913:G914"/>
    <mergeCell ref="G915:G916"/>
    <mergeCell ref="G841:H843"/>
    <mergeCell ref="H848:H849"/>
    <mergeCell ref="E834:E835"/>
    <mergeCell ref="D796:D797"/>
    <mergeCell ref="G800:G801"/>
    <mergeCell ref="G802:G804"/>
    <mergeCell ref="C858:C859"/>
    <mergeCell ref="D744:D745"/>
    <mergeCell ref="E744:E745"/>
    <mergeCell ref="F744:F745"/>
    <mergeCell ref="I1037:I1038"/>
    <mergeCell ref="I1043:I1044"/>
    <mergeCell ref="G977:H979"/>
    <mergeCell ref="I977:I979"/>
    <mergeCell ref="I994:I996"/>
    <mergeCell ref="F766:F767"/>
    <mergeCell ref="G766:G767"/>
    <mergeCell ref="C880:C881"/>
    <mergeCell ref="E905:E906"/>
    <mergeCell ref="E922:E923"/>
    <mergeCell ref="A919:B920"/>
    <mergeCell ref="C919:C920"/>
    <mergeCell ref="F922:F923"/>
    <mergeCell ref="A922:A923"/>
    <mergeCell ref="C907:C908"/>
    <mergeCell ref="I1517:I1519"/>
    <mergeCell ref="A1469:A1470"/>
    <mergeCell ref="B1469:B1470"/>
    <mergeCell ref="C1495:C1496"/>
    <mergeCell ref="A1497:A1498"/>
    <mergeCell ref="D1507:D1508"/>
    <mergeCell ref="G1108:G1111"/>
    <mergeCell ref="G1112:G1113"/>
    <mergeCell ref="H1119:H1120"/>
    <mergeCell ref="C1108:C1111"/>
    <mergeCell ref="C1112:C1113"/>
    <mergeCell ref="D1057:D1058"/>
    <mergeCell ref="D1059:D1060"/>
    <mergeCell ref="D1061:D1062"/>
    <mergeCell ref="F1065:F1066"/>
    <mergeCell ref="I1053:I1055"/>
    <mergeCell ref="B1091:B1092"/>
    <mergeCell ref="E1091:E1092"/>
    <mergeCell ref="G1063:G1064"/>
    <mergeCell ref="I1100:I1103"/>
    <mergeCell ref="C1119:C1120"/>
    <mergeCell ref="F1106:F1107"/>
    <mergeCell ref="G1093:H1094"/>
    <mergeCell ref="I1095:I1097"/>
    <mergeCell ref="I1063:I1064"/>
    <mergeCell ref="I1072:I1073"/>
    <mergeCell ref="I1079:I1080"/>
    <mergeCell ref="H1059:H1060"/>
    <mergeCell ref="H1061:H1062"/>
    <mergeCell ref="G1087:G1088"/>
    <mergeCell ref="A1057:A1058"/>
    <mergeCell ref="A1491:A1492"/>
    <mergeCell ref="B1491:B1492"/>
    <mergeCell ref="C1491:C1492"/>
    <mergeCell ref="D1491:D1492"/>
    <mergeCell ref="I1493:I1494"/>
    <mergeCell ref="I1491:I1492"/>
    <mergeCell ref="I1520:I1523"/>
    <mergeCell ref="I1499:I1501"/>
    <mergeCell ref="A1502:I1502"/>
    <mergeCell ref="I1452:I1454"/>
    <mergeCell ref="C1460:C1462"/>
    <mergeCell ref="C1475:C1476"/>
    <mergeCell ref="C1485:C1486"/>
    <mergeCell ref="C1497:C1498"/>
    <mergeCell ref="A1499:B1501"/>
    <mergeCell ref="C1499:C1501"/>
    <mergeCell ref="C1505:C1506"/>
    <mergeCell ref="C1507:C1508"/>
    <mergeCell ref="C1509:C1510"/>
    <mergeCell ref="A1511:B1513"/>
    <mergeCell ref="C1511:C1513"/>
    <mergeCell ref="A1514:B1516"/>
    <mergeCell ref="C1514:C1516"/>
    <mergeCell ref="A1517:B1519"/>
    <mergeCell ref="C1517:C1519"/>
    <mergeCell ref="E1491:E1492"/>
    <mergeCell ref="F1491:F1492"/>
    <mergeCell ref="G1491:G1492"/>
    <mergeCell ref="H1491:H1492"/>
    <mergeCell ref="F1493:F1494"/>
    <mergeCell ref="G1493:G1494"/>
    <mergeCell ref="H1493:H1494"/>
    <mergeCell ref="I1455:I1457"/>
    <mergeCell ref="A1460:A1462"/>
    <mergeCell ref="B1434:B1435"/>
    <mergeCell ref="G1450:G1451"/>
    <mergeCell ref="A1438:A1439"/>
    <mergeCell ref="A1507:A1508"/>
    <mergeCell ref="B1507:B1508"/>
    <mergeCell ref="G1511:H1516"/>
    <mergeCell ref="I1511:I1516"/>
    <mergeCell ref="C1473:C1474"/>
    <mergeCell ref="C1503:C1504"/>
    <mergeCell ref="A1503:A1504"/>
    <mergeCell ref="G1503:G1504"/>
    <mergeCell ref="G1495:G1496"/>
    <mergeCell ref="H1495:H1496"/>
    <mergeCell ref="I1495:I1496"/>
    <mergeCell ref="D1465:D1466"/>
    <mergeCell ref="D1467:D1468"/>
    <mergeCell ref="D1471:D1472"/>
    <mergeCell ref="A1477:A1478"/>
    <mergeCell ref="B1477:B1478"/>
    <mergeCell ref="C1477:C1478"/>
    <mergeCell ref="E1477:E1478"/>
    <mergeCell ref="A1483:A1484"/>
    <mergeCell ref="B1483:B1484"/>
    <mergeCell ref="C1483:C1484"/>
    <mergeCell ref="E1483:E1484"/>
    <mergeCell ref="A1479:A1480"/>
    <mergeCell ref="C1465:C1466"/>
    <mergeCell ref="C1467:C1468"/>
    <mergeCell ref="G1499:H1501"/>
    <mergeCell ref="A1493:A1494"/>
    <mergeCell ref="B1493:B1494"/>
    <mergeCell ref="C1493:C1494"/>
    <mergeCell ref="D1493:D1494"/>
    <mergeCell ref="E1493:E1494"/>
    <mergeCell ref="B1438:B1439"/>
    <mergeCell ref="G1436:G1437"/>
    <mergeCell ref="G1440:G1441"/>
    <mergeCell ref="A1442:A1443"/>
    <mergeCell ref="G1438:G1439"/>
    <mergeCell ref="D1434:D1435"/>
    <mergeCell ref="F1483:F1484"/>
    <mergeCell ref="A1444:A1445"/>
    <mergeCell ref="H1426:H1427"/>
    <mergeCell ref="I1440:I1441"/>
    <mergeCell ref="I1442:I1443"/>
    <mergeCell ref="I1444:I1445"/>
    <mergeCell ref="I1430:I1431"/>
    <mergeCell ref="I1432:I1433"/>
    <mergeCell ref="F1434:F1435"/>
    <mergeCell ref="A1432:A1433"/>
    <mergeCell ref="A1434:A1435"/>
    <mergeCell ref="B1442:B1443"/>
    <mergeCell ref="E1434:E1435"/>
    <mergeCell ref="C1446:C1447"/>
    <mergeCell ref="C1448:C1449"/>
    <mergeCell ref="C1450:C1451"/>
    <mergeCell ref="A1452:B1454"/>
    <mergeCell ref="C1452:C1454"/>
    <mergeCell ref="A1455:B1457"/>
    <mergeCell ref="C1455:C1457"/>
    <mergeCell ref="A1458:I1458"/>
    <mergeCell ref="C1434:C1435"/>
    <mergeCell ref="C1438:C1439"/>
    <mergeCell ref="C1440:C1441"/>
    <mergeCell ref="C1442:C1443"/>
    <mergeCell ref="C1444:C1445"/>
    <mergeCell ref="I1424:I1425"/>
    <mergeCell ref="I1426:I1427"/>
    <mergeCell ref="I1428:I1429"/>
    <mergeCell ref="A1430:A1431"/>
    <mergeCell ref="B1430:B1431"/>
    <mergeCell ref="E1430:E1431"/>
    <mergeCell ref="C1430:C1431"/>
    <mergeCell ref="D1430:D1431"/>
    <mergeCell ref="D1426:D1427"/>
    <mergeCell ref="F1422:F1423"/>
    <mergeCell ref="A1424:A1425"/>
    <mergeCell ref="B1424:B1425"/>
    <mergeCell ref="E1424:E1425"/>
    <mergeCell ref="F1424:F1425"/>
    <mergeCell ref="C1424:C1425"/>
    <mergeCell ref="H1424:H1425"/>
    <mergeCell ref="G1434:G1435"/>
    <mergeCell ref="G1424:G1425"/>
    <mergeCell ref="G1426:G1427"/>
    <mergeCell ref="G1428:G1429"/>
    <mergeCell ref="G1430:G1431"/>
    <mergeCell ref="D1428:D1429"/>
    <mergeCell ref="A1428:A1429"/>
    <mergeCell ref="B1428:B1429"/>
    <mergeCell ref="A1422:A1423"/>
    <mergeCell ref="B1422:B1423"/>
    <mergeCell ref="E1422:E1423"/>
    <mergeCell ref="H1422:H1423"/>
    <mergeCell ref="C1436:C1437"/>
    <mergeCell ref="A1419:A1421"/>
    <mergeCell ref="B1419:B1421"/>
    <mergeCell ref="A1411:A1412"/>
    <mergeCell ref="H1419:H1421"/>
    <mergeCell ref="C1419:C1421"/>
    <mergeCell ref="C1422:C1423"/>
    <mergeCell ref="C1403:C1404"/>
    <mergeCell ref="A1403:B1404"/>
    <mergeCell ref="G1422:G1423"/>
    <mergeCell ref="C1411:C1412"/>
    <mergeCell ref="C1413:C1414"/>
    <mergeCell ref="A1415:B1417"/>
    <mergeCell ref="C1415:C1417"/>
    <mergeCell ref="C1406:C1408"/>
    <mergeCell ref="I1338:I1339"/>
    <mergeCell ref="B1411:B1412"/>
    <mergeCell ref="G1419:G1421"/>
    <mergeCell ref="H1389:H1390"/>
    <mergeCell ref="C1338:C1339"/>
    <mergeCell ref="D1338:D1339"/>
    <mergeCell ref="E1338:E1339"/>
    <mergeCell ref="B1344:B1345"/>
    <mergeCell ref="C1344:C1345"/>
    <mergeCell ref="H1381:H1382"/>
    <mergeCell ref="G1391:G1392"/>
    <mergeCell ref="A1391:A1392"/>
    <mergeCell ref="B1373:B1374"/>
    <mergeCell ref="C1377:C1378"/>
    <mergeCell ref="A1379:A1380"/>
    <mergeCell ref="B1379:B1380"/>
    <mergeCell ref="B1389:B1390"/>
    <mergeCell ref="A1340:A1341"/>
    <mergeCell ref="A1203:A1204"/>
    <mergeCell ref="B1199:B1200"/>
    <mergeCell ref="F1232:F1233"/>
    <mergeCell ref="D1147:D1148"/>
    <mergeCell ref="D1149:D1150"/>
    <mergeCell ref="D1151:D1152"/>
    <mergeCell ref="G1149:G1150"/>
    <mergeCell ref="I1291:I1292"/>
    <mergeCell ref="G1265:G1266"/>
    <mergeCell ref="I1155:I1156"/>
    <mergeCell ref="D1193:D1194"/>
    <mergeCell ref="F1263:F1264"/>
    <mergeCell ref="I1273:I1274"/>
    <mergeCell ref="D1267:D1268"/>
    <mergeCell ref="D1269:D1270"/>
    <mergeCell ref="B1225:B1227"/>
    <mergeCell ref="E1234:E1235"/>
    <mergeCell ref="A1230:A1231"/>
    <mergeCell ref="A1232:A1233"/>
    <mergeCell ref="G1263:G1264"/>
    <mergeCell ref="E1242:E1243"/>
    <mergeCell ref="B1275:B1276"/>
    <mergeCell ref="G1277:G1278"/>
    <mergeCell ref="A1218:A1219"/>
    <mergeCell ref="G1232:G1233"/>
    <mergeCell ref="B1166:B1167"/>
    <mergeCell ref="I1263:I1264"/>
    <mergeCell ref="I1265:I1266"/>
    <mergeCell ref="A1291:A1292"/>
    <mergeCell ref="I1287:I1288"/>
    <mergeCell ref="D1291:D1292"/>
    <mergeCell ref="E1291:E1292"/>
    <mergeCell ref="C1093:C1094"/>
    <mergeCell ref="E1051:E1052"/>
    <mergeCell ref="C1091:C1092"/>
    <mergeCell ref="A1095:B1097"/>
    <mergeCell ref="C1095:C1097"/>
    <mergeCell ref="B1087:B1088"/>
    <mergeCell ref="A1116:B1117"/>
    <mergeCell ref="A1039:A1040"/>
    <mergeCell ref="B764:B765"/>
    <mergeCell ref="C764:C765"/>
    <mergeCell ref="D764:D765"/>
    <mergeCell ref="C1201:C1202"/>
    <mergeCell ref="B1063:B1064"/>
    <mergeCell ref="C1063:C1064"/>
    <mergeCell ref="D1063:D1064"/>
    <mergeCell ref="B1047:B1048"/>
    <mergeCell ref="C876:C877"/>
    <mergeCell ref="A781:I781"/>
    <mergeCell ref="A782:I782"/>
    <mergeCell ref="C783:C785"/>
    <mergeCell ref="C786:C787"/>
    <mergeCell ref="A824:A825"/>
    <mergeCell ref="C897:C898"/>
    <mergeCell ref="C895:C896"/>
    <mergeCell ref="C892:C894"/>
    <mergeCell ref="C888:C891"/>
    <mergeCell ref="I805:I807"/>
    <mergeCell ref="H1047:H1048"/>
    <mergeCell ref="D934:D935"/>
    <mergeCell ref="D936:D943"/>
    <mergeCell ref="D952:D953"/>
    <mergeCell ref="A936:A943"/>
    <mergeCell ref="B1299:B1300"/>
    <mergeCell ref="E1299:E1300"/>
    <mergeCell ref="I1312:I1313"/>
    <mergeCell ref="H1289:H1290"/>
    <mergeCell ref="I1289:I1290"/>
    <mergeCell ref="H1263:H1264"/>
    <mergeCell ref="B1273:B1274"/>
    <mergeCell ref="C1263:C1264"/>
    <mergeCell ref="B1263:B1264"/>
    <mergeCell ref="E1263:E1264"/>
    <mergeCell ref="H1271:H1272"/>
    <mergeCell ref="A1279:A1280"/>
    <mergeCell ref="C669:C670"/>
    <mergeCell ref="B557:B558"/>
    <mergeCell ref="D555:D556"/>
    <mergeCell ref="C553:C554"/>
    <mergeCell ref="E553:E554"/>
    <mergeCell ref="A671:H671"/>
    <mergeCell ref="I640:I641"/>
    <mergeCell ref="F657:F659"/>
    <mergeCell ref="G657:G659"/>
    <mergeCell ref="B693:B694"/>
    <mergeCell ref="A1255:B1257"/>
    <mergeCell ref="C1255:C1257"/>
    <mergeCell ref="A1258:B1260"/>
    <mergeCell ref="B1310:B1311"/>
    <mergeCell ref="E1310:E1311"/>
    <mergeCell ref="H1275:H1276"/>
    <mergeCell ref="H1299:H1300"/>
    <mergeCell ref="I1089:I1090"/>
    <mergeCell ref="I1140:I1142"/>
    <mergeCell ref="A734:A735"/>
    <mergeCell ref="E1061:E1062"/>
    <mergeCell ref="C663:C665"/>
    <mergeCell ref="I1283:I1284"/>
    <mergeCell ref="G537:H539"/>
    <mergeCell ref="A547:B549"/>
    <mergeCell ref="A1021:A1022"/>
    <mergeCell ref="A1147:A1148"/>
    <mergeCell ref="G1157:G1158"/>
    <mergeCell ref="A1159:A1160"/>
    <mergeCell ref="H11:H12"/>
    <mergeCell ref="A380:I380"/>
    <mergeCell ref="I471:I473"/>
    <mergeCell ref="I523:I525"/>
    <mergeCell ref="I378:I379"/>
    <mergeCell ref="A657:A659"/>
    <mergeCell ref="B734:B735"/>
    <mergeCell ref="I551:I552"/>
    <mergeCell ref="D697:D698"/>
    <mergeCell ref="H697:H698"/>
    <mergeCell ref="E703:E704"/>
    <mergeCell ref="F703:F704"/>
    <mergeCell ref="C718:C719"/>
    <mergeCell ref="A553:A554"/>
    <mergeCell ref="B555:B556"/>
    <mergeCell ref="F705:F706"/>
    <mergeCell ref="G703:G704"/>
    <mergeCell ref="E693:E694"/>
    <mergeCell ref="A679:A680"/>
    <mergeCell ref="A1143:B1145"/>
    <mergeCell ref="C1143:C1145"/>
    <mergeCell ref="E1039:E1040"/>
    <mergeCell ref="F1039:F1040"/>
    <mergeCell ref="E1230:E1231"/>
    <mergeCell ref="C1205:C1206"/>
    <mergeCell ref="A774:A775"/>
    <mergeCell ref="B774:B775"/>
    <mergeCell ref="C774:C775"/>
    <mergeCell ref="D774:D775"/>
    <mergeCell ref="E774:E775"/>
    <mergeCell ref="C1214:C1215"/>
    <mergeCell ref="C1216:C1217"/>
    <mergeCell ref="A1228:A1229"/>
    <mergeCell ref="H1214:H1215"/>
    <mergeCell ref="H1218:H1219"/>
    <mergeCell ref="I1207:I1209"/>
    <mergeCell ref="C319:C320"/>
    <mergeCell ref="D319:D320"/>
    <mergeCell ref="E319:E320"/>
    <mergeCell ref="F319:F320"/>
    <mergeCell ref="G319:G320"/>
    <mergeCell ref="H319:H320"/>
    <mergeCell ref="I319:I320"/>
    <mergeCell ref="A630:A631"/>
    <mergeCell ref="B630:B631"/>
    <mergeCell ref="C630:C631"/>
    <mergeCell ref="D630:D631"/>
    <mergeCell ref="E630:E631"/>
    <mergeCell ref="F630:F631"/>
    <mergeCell ref="G630:G631"/>
    <mergeCell ref="H630:H631"/>
    <mergeCell ref="I630:I631"/>
    <mergeCell ref="E699:E700"/>
    <mergeCell ref="F699:F700"/>
    <mergeCell ref="I1031:I1032"/>
    <mergeCell ref="H1225:H1227"/>
    <mergeCell ref="H1228:H1229"/>
    <mergeCell ref="G930:G931"/>
    <mergeCell ref="B1017:B1018"/>
    <mergeCell ref="C1017:C1018"/>
    <mergeCell ref="D1017:D1018"/>
    <mergeCell ref="C1021:C1022"/>
    <mergeCell ref="D1021:D1022"/>
    <mergeCell ref="D1004:D1006"/>
    <mergeCell ref="A1004:A1006"/>
    <mergeCell ref="B1004:B1006"/>
    <mergeCell ref="A1087:A1088"/>
    <mergeCell ref="A1017:A1018"/>
    <mergeCell ref="A1033:A1034"/>
    <mergeCell ref="D1031:D1032"/>
    <mergeCell ref="A1053:B1055"/>
    <mergeCell ref="A1089:A1090"/>
    <mergeCell ref="A1023:A1024"/>
    <mergeCell ref="B970:B971"/>
    <mergeCell ref="C1131:C1132"/>
    <mergeCell ref="B1061:B1062"/>
    <mergeCell ref="B1059:B1060"/>
    <mergeCell ref="C1065:C1066"/>
    <mergeCell ref="B1065:B1066"/>
    <mergeCell ref="G1214:G1215"/>
    <mergeCell ref="A1051:A1052"/>
    <mergeCell ref="A1041:A1042"/>
    <mergeCell ref="B1021:B1022"/>
    <mergeCell ref="D946:D947"/>
    <mergeCell ref="D948:D949"/>
    <mergeCell ref="D950:D951"/>
    <mergeCell ref="A1000:I1000"/>
    <mergeCell ref="E660:E662"/>
    <mergeCell ref="F660:F662"/>
    <mergeCell ref="G660:G662"/>
    <mergeCell ref="H660:H662"/>
    <mergeCell ref="I660:I662"/>
    <mergeCell ref="D663:D665"/>
    <mergeCell ref="G663:G665"/>
    <mergeCell ref="H663:H665"/>
    <mergeCell ref="C730:C731"/>
    <mergeCell ref="G744:G745"/>
    <mergeCell ref="H1157:H1158"/>
    <mergeCell ref="D1157:D1158"/>
    <mergeCell ref="G1161:G1162"/>
    <mergeCell ref="E1135:E1136"/>
    <mergeCell ref="I1019:I1020"/>
    <mergeCell ref="A709:I709"/>
    <mergeCell ref="A736:B736"/>
    <mergeCell ref="C738:C739"/>
    <mergeCell ref="C740:C741"/>
    <mergeCell ref="A1161:A1162"/>
    <mergeCell ref="B1161:B1162"/>
    <mergeCell ref="E1161:E1162"/>
    <mergeCell ref="F1161:F1162"/>
    <mergeCell ref="D1153:D1154"/>
    <mergeCell ref="B1147:B1148"/>
    <mergeCell ref="F758:F759"/>
    <mergeCell ref="F1159:F1160"/>
    <mergeCell ref="A762:A763"/>
    <mergeCell ref="G1095:H1097"/>
    <mergeCell ref="H1140:H1142"/>
    <mergeCell ref="G695:G696"/>
    <mergeCell ref="H695:H696"/>
    <mergeCell ref="D1214:D1215"/>
    <mergeCell ref="B1187:B1188"/>
    <mergeCell ref="G1212:G1213"/>
    <mergeCell ref="E1199:E1200"/>
    <mergeCell ref="A1193:A1194"/>
    <mergeCell ref="B1193:B1194"/>
    <mergeCell ref="D1212:D1213"/>
    <mergeCell ref="D1216:D1217"/>
    <mergeCell ref="D1223:D1224"/>
    <mergeCell ref="A1199:A1200"/>
    <mergeCell ref="C1189:C1190"/>
    <mergeCell ref="E1203:E1204"/>
    <mergeCell ref="E1195:E1196"/>
    <mergeCell ref="H1179:H1180"/>
    <mergeCell ref="I1179:I1180"/>
    <mergeCell ref="I1143:I1145"/>
    <mergeCell ref="J1179:N1180"/>
    <mergeCell ref="F1181:F1182"/>
    <mergeCell ref="B1218:B1219"/>
    <mergeCell ref="C1223:C1224"/>
    <mergeCell ref="F1199:F1200"/>
    <mergeCell ref="D1195:D1196"/>
    <mergeCell ref="A1189:A1190"/>
    <mergeCell ref="B1189:B1190"/>
    <mergeCell ref="E1189:E1190"/>
    <mergeCell ref="A1220:B1221"/>
    <mergeCell ref="H1223:H1224"/>
    <mergeCell ref="B1168:B1170"/>
    <mergeCell ref="E1193:E1194"/>
    <mergeCell ref="A1197:A1198"/>
    <mergeCell ref="C1161:C1162"/>
    <mergeCell ref="A1166:A1167"/>
    <mergeCell ref="E1238:E1239"/>
    <mergeCell ref="D1079:D1080"/>
    <mergeCell ref="F1061:F1062"/>
    <mergeCell ref="H1057:H1058"/>
    <mergeCell ref="F1230:F1231"/>
    <mergeCell ref="A1234:A1235"/>
    <mergeCell ref="B1234:B1235"/>
    <mergeCell ref="G1230:G1231"/>
    <mergeCell ref="F1203:F1204"/>
    <mergeCell ref="B1195:B1196"/>
    <mergeCell ref="D1234:D1235"/>
    <mergeCell ref="G1228:G1229"/>
    <mergeCell ref="A1222:I1222"/>
    <mergeCell ref="F1240:F1241"/>
    <mergeCell ref="E1240:E1241"/>
    <mergeCell ref="I1216:I1217"/>
    <mergeCell ref="H1230:H1231"/>
    <mergeCell ref="I1091:I1092"/>
    <mergeCell ref="E1129:E1130"/>
    <mergeCell ref="F1129:F1130"/>
    <mergeCell ref="H1147:H1148"/>
    <mergeCell ref="G1147:G1148"/>
    <mergeCell ref="B1203:B1204"/>
    <mergeCell ref="D1201:D1202"/>
    <mergeCell ref="E1201:E1202"/>
    <mergeCell ref="H1195:H1196"/>
    <mergeCell ref="I1214:I1215"/>
    <mergeCell ref="G1163:H1163"/>
    <mergeCell ref="A1163:B1164"/>
    <mergeCell ref="C1163:C1164"/>
    <mergeCell ref="B1071:B1073"/>
    <mergeCell ref="A1071:A1073"/>
    <mergeCell ref="F1238:F1239"/>
    <mergeCell ref="E1218:E1219"/>
    <mergeCell ref="H1189:H1190"/>
    <mergeCell ref="G1191:H1191"/>
    <mergeCell ref="H1232:H1233"/>
    <mergeCell ref="G1106:G1107"/>
    <mergeCell ref="F1189:F1190"/>
    <mergeCell ref="C1218:C1219"/>
    <mergeCell ref="A1185:A1186"/>
    <mergeCell ref="A1171:A1172"/>
    <mergeCell ref="A1207:B1209"/>
    <mergeCell ref="A1201:A1202"/>
    <mergeCell ref="B1201:B1202"/>
    <mergeCell ref="G1017:G1018"/>
    <mergeCell ref="H1017:H1018"/>
    <mergeCell ref="F1218:F1219"/>
    <mergeCell ref="G1155:G1156"/>
    <mergeCell ref="G1123:G1124"/>
    <mergeCell ref="G1125:G1126"/>
    <mergeCell ref="E1017:E1018"/>
    <mergeCell ref="G1207:H1209"/>
    <mergeCell ref="H1212:H1213"/>
    <mergeCell ref="C1207:C1209"/>
    <mergeCell ref="C1179:C1180"/>
    <mergeCell ref="G1143:H1145"/>
    <mergeCell ref="F1017:F1018"/>
    <mergeCell ref="H1021:H1022"/>
    <mergeCell ref="C1159:C1160"/>
    <mergeCell ref="E1151:E1152"/>
    <mergeCell ref="H1153:H1154"/>
    <mergeCell ref="H1087:H1088"/>
    <mergeCell ref="A1030:I1030"/>
    <mergeCell ref="A1212:A1213"/>
    <mergeCell ref="A1181:A1182"/>
    <mergeCell ref="D1189:D1190"/>
    <mergeCell ref="I768:I769"/>
    <mergeCell ref="A770:A771"/>
    <mergeCell ref="B770:B771"/>
    <mergeCell ref="C770:C771"/>
    <mergeCell ref="D770:D771"/>
    <mergeCell ref="E770:E771"/>
    <mergeCell ref="F770:F771"/>
    <mergeCell ref="G770:G771"/>
    <mergeCell ref="H770:H771"/>
    <mergeCell ref="G1075:H1077"/>
    <mergeCell ref="H1079:H1080"/>
    <mergeCell ref="H772:H773"/>
    <mergeCell ref="A772:A773"/>
    <mergeCell ref="B772:B773"/>
    <mergeCell ref="C772:C773"/>
    <mergeCell ref="G1205:H1205"/>
    <mergeCell ref="H1135:H1136"/>
    <mergeCell ref="H1031:H1032"/>
    <mergeCell ref="E824:E825"/>
    <mergeCell ref="D834:D835"/>
    <mergeCell ref="C798:C799"/>
    <mergeCell ref="E796:E797"/>
    <mergeCell ref="G774:G775"/>
    <mergeCell ref="H774:H775"/>
    <mergeCell ref="D899:D900"/>
    <mergeCell ref="G994:H996"/>
    <mergeCell ref="F1021:F1022"/>
    <mergeCell ref="B958:B959"/>
    <mergeCell ref="G1021:G1022"/>
    <mergeCell ref="H712:H713"/>
    <mergeCell ref="I772:I773"/>
    <mergeCell ref="C1037:C1038"/>
    <mergeCell ref="E1037:E1038"/>
    <mergeCell ref="H1197:H1198"/>
    <mergeCell ref="C1187:C1188"/>
    <mergeCell ref="B1185:B1186"/>
    <mergeCell ref="G746:G747"/>
    <mergeCell ref="B901:B902"/>
    <mergeCell ref="B903:B904"/>
    <mergeCell ref="E903:E904"/>
    <mergeCell ref="I764:I765"/>
    <mergeCell ref="H722:H723"/>
    <mergeCell ref="G909:H911"/>
    <mergeCell ref="I778:I780"/>
    <mergeCell ref="H710:H711"/>
    <mergeCell ref="C885:C887"/>
    <mergeCell ref="C915:C916"/>
    <mergeCell ref="A860:B861"/>
    <mergeCell ref="C860:C861"/>
    <mergeCell ref="A899:A900"/>
    <mergeCell ref="B880:B881"/>
    <mergeCell ref="G736:H736"/>
    <mergeCell ref="G756:G757"/>
    <mergeCell ref="D714:D715"/>
    <mergeCell ref="C850:C851"/>
    <mergeCell ref="G1023:G1024"/>
    <mergeCell ref="H1023:H1024"/>
    <mergeCell ref="G924:H924"/>
    <mergeCell ref="H746:H747"/>
    <mergeCell ref="H744:H745"/>
    <mergeCell ref="C854:C856"/>
    <mergeCell ref="G750:H750"/>
    <mergeCell ref="E880:E881"/>
    <mergeCell ref="H899:H900"/>
    <mergeCell ref="H897:H898"/>
    <mergeCell ref="H907:H908"/>
    <mergeCell ref="G922:G923"/>
    <mergeCell ref="H901:H902"/>
    <mergeCell ref="C768:C769"/>
    <mergeCell ref="F796:F797"/>
    <mergeCell ref="D830:D831"/>
    <mergeCell ref="D722:D723"/>
    <mergeCell ref="D728:D729"/>
    <mergeCell ref="I1201:I1202"/>
    <mergeCell ref="F746:F747"/>
    <mergeCell ref="A1093:B1094"/>
    <mergeCell ref="B915:B916"/>
    <mergeCell ref="E915:E916"/>
    <mergeCell ref="G919:H920"/>
    <mergeCell ref="F915:F916"/>
    <mergeCell ref="G760:G761"/>
    <mergeCell ref="I762:I763"/>
    <mergeCell ref="A764:A765"/>
    <mergeCell ref="G1187:G1188"/>
    <mergeCell ref="A1187:A1188"/>
    <mergeCell ref="G1181:G1182"/>
    <mergeCell ref="H1171:H1172"/>
    <mergeCell ref="F1177:F1178"/>
    <mergeCell ref="E1002:E1003"/>
    <mergeCell ref="F1002:F1003"/>
    <mergeCell ref="G960:G961"/>
    <mergeCell ref="C1071:C1073"/>
    <mergeCell ref="H915:H916"/>
    <mergeCell ref="A1049:A1050"/>
    <mergeCell ref="B1049:B1050"/>
    <mergeCell ref="C1049:C1050"/>
    <mergeCell ref="D1049:D1050"/>
    <mergeCell ref="E1049:E1050"/>
    <mergeCell ref="F1049:F1050"/>
    <mergeCell ref="G1049:G1050"/>
    <mergeCell ref="H1049:H1050"/>
    <mergeCell ref="I1049:I1050"/>
    <mergeCell ref="I1023:I1024"/>
    <mergeCell ref="I770:I771"/>
    <mergeCell ref="E1021:E1022"/>
    <mergeCell ref="A766:A767"/>
    <mergeCell ref="B766:B767"/>
    <mergeCell ref="C766:C767"/>
    <mergeCell ref="G752:G753"/>
    <mergeCell ref="G754:G755"/>
    <mergeCell ref="G1002:G1003"/>
    <mergeCell ref="I1035:I1036"/>
    <mergeCell ref="E913:E914"/>
    <mergeCell ref="B946:B947"/>
    <mergeCell ref="E970:E971"/>
    <mergeCell ref="A905:A906"/>
    <mergeCell ref="A909:B911"/>
    <mergeCell ref="C909:C911"/>
    <mergeCell ref="C905:C906"/>
    <mergeCell ref="C903:C904"/>
    <mergeCell ref="A882:B883"/>
    <mergeCell ref="A901:A902"/>
    <mergeCell ref="D892:D894"/>
    <mergeCell ref="A897:A898"/>
    <mergeCell ref="B897:B898"/>
    <mergeCell ref="I758:I759"/>
    <mergeCell ref="I1021:I1022"/>
    <mergeCell ref="A888:A891"/>
    <mergeCell ref="B858:B859"/>
    <mergeCell ref="A854:B856"/>
    <mergeCell ref="B768:B769"/>
    <mergeCell ref="D811:D812"/>
    <mergeCell ref="G758:G759"/>
    <mergeCell ref="G788:G789"/>
    <mergeCell ref="G790:G791"/>
    <mergeCell ref="G813:G815"/>
    <mergeCell ref="A813:A815"/>
    <mergeCell ref="B802:B804"/>
    <mergeCell ref="A828:A829"/>
    <mergeCell ref="B828:B829"/>
    <mergeCell ref="F1025:F1026"/>
    <mergeCell ref="G1025:G1026"/>
    <mergeCell ref="H1025:H1026"/>
    <mergeCell ref="I766:I767"/>
    <mergeCell ref="I760:I761"/>
    <mergeCell ref="I1025:I1026"/>
    <mergeCell ref="D895:D896"/>
    <mergeCell ref="F913:F914"/>
    <mergeCell ref="D913:D914"/>
    <mergeCell ref="A913:A914"/>
    <mergeCell ref="D888:D891"/>
    <mergeCell ref="D907:D908"/>
    <mergeCell ref="F905:F906"/>
    <mergeCell ref="B905:B906"/>
    <mergeCell ref="C792:C793"/>
    <mergeCell ref="C794:C795"/>
    <mergeCell ref="E800:E801"/>
  </mergeCells>
  <pageMargins left="0.19685039370078741" right="0.23622047244094491" top="0.19685039370078741" bottom="0.19685039370078741" header="0.31496062992125984" footer="0.31496062992125984"/>
  <pageSetup paperSize="9" scale="71" fitToHeight="0" orientation="portrait" useFirstPageNumber="1" r:id="rId1"/>
  <headerFooter differentFirst="1">
    <oddHeader>&amp;CСтраница &amp;P</oddHeader>
  </headerFooter>
  <rowBreaks count="5" manualBreakCount="5">
    <brk id="572" max="8" man="1"/>
    <brk id="641" max="8" man="1"/>
    <brk id="845" max="8" man="1"/>
    <brk id="916" max="8" man="1"/>
    <brk id="98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2021-12-23T14:15:21Z</dcterms:modified>
</cp:coreProperties>
</file>